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объемы на 01.06.2019" sheetId="1" r:id="rId1"/>
    <sheet name="показатели кач на 01.06.2019" sheetId="2" r:id="rId2"/>
  </sheets>
  <definedNames>
    <definedName name="_xlnm.Print_Area" localSheetId="0">'объемы на 01.06.2019'!$A$1:$T$51</definedName>
  </definedNames>
  <calcPr calcId="125725" calcOnSave="0"/>
</workbook>
</file>

<file path=xl/calcChain.xml><?xml version="1.0" encoding="utf-8"?>
<calcChain xmlns="http://schemas.openxmlformats.org/spreadsheetml/2006/main">
  <c r="K9" i="2"/>
  <c r="K12"/>
  <c r="K15"/>
  <c r="K33"/>
  <c r="K19"/>
  <c r="K18"/>
  <c r="K17"/>
  <c r="B13" i="1"/>
  <c r="E13"/>
  <c r="G13"/>
  <c r="J13"/>
  <c r="L13"/>
  <c r="K13" s="1"/>
  <c r="J14"/>
  <c r="L14" s="1"/>
  <c r="M14"/>
  <c r="P14" s="1"/>
  <c r="Q14" s="1"/>
  <c r="I13" l="1"/>
  <c r="N13" s="1"/>
  <c r="O13" s="1"/>
  <c r="M13"/>
  <c r="P13" s="1"/>
  <c r="Q13" s="1"/>
  <c r="H51" l="1"/>
  <c r="H50"/>
  <c r="H49"/>
  <c r="F49"/>
  <c r="F12"/>
  <c r="F51" s="1"/>
  <c r="F11"/>
  <c r="F50" s="1"/>
  <c r="D12"/>
  <c r="D51" s="1"/>
  <c r="D11"/>
  <c r="D50" s="1"/>
  <c r="J4"/>
  <c r="J5"/>
  <c r="J6"/>
  <c r="J7"/>
  <c r="J8"/>
  <c r="J9"/>
  <c r="J10"/>
  <c r="J11"/>
  <c r="J1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51" l="1"/>
  <c r="J49"/>
  <c r="J50"/>
  <c r="L4"/>
  <c r="B44"/>
  <c r="B37"/>
  <c r="B34"/>
  <c r="B31"/>
  <c r="B28"/>
  <c r="B26"/>
  <c r="B7"/>
  <c r="B49" s="1"/>
  <c r="B10"/>
  <c r="B15"/>
  <c r="B18"/>
  <c r="B21"/>
  <c r="B4"/>
  <c r="B24"/>
  <c r="B42"/>
  <c r="B40"/>
  <c r="B47"/>
  <c r="E4"/>
  <c r="D49" l="1"/>
  <c r="L48"/>
  <c r="L47"/>
  <c r="G47"/>
  <c r="E47"/>
  <c r="M46"/>
  <c r="P46" s="1"/>
  <c r="Q46" s="1"/>
  <c r="L44"/>
  <c r="G44"/>
  <c r="E44"/>
  <c r="M43"/>
  <c r="M42"/>
  <c r="G42"/>
  <c r="E42"/>
  <c r="L40"/>
  <c r="G40"/>
  <c r="E40"/>
  <c r="M39"/>
  <c r="L38"/>
  <c r="L37"/>
  <c r="G37"/>
  <c r="E37"/>
  <c r="M36"/>
  <c r="L35"/>
  <c r="L34"/>
  <c r="G34"/>
  <c r="E34"/>
  <c r="M33"/>
  <c r="P33" s="1"/>
  <c r="Q33" s="1"/>
  <c r="L32"/>
  <c r="L31"/>
  <c r="G31"/>
  <c r="E31"/>
  <c r="M30"/>
  <c r="L29"/>
  <c r="L28"/>
  <c r="G28"/>
  <c r="E28"/>
  <c r="M27"/>
  <c r="M26"/>
  <c r="G26"/>
  <c r="E26"/>
  <c r="M25"/>
  <c r="Q25" s="1"/>
  <c r="M24"/>
  <c r="G24"/>
  <c r="E24"/>
  <c r="L23"/>
  <c r="M22"/>
  <c r="M21"/>
  <c r="G21"/>
  <c r="E21"/>
  <c r="L20"/>
  <c r="M19"/>
  <c r="M18"/>
  <c r="P18" s="1"/>
  <c r="Q18" s="1"/>
  <c r="G18"/>
  <c r="E18"/>
  <c r="L17"/>
  <c r="M16"/>
  <c r="M15"/>
  <c r="G15"/>
  <c r="E15"/>
  <c r="L12"/>
  <c r="M11"/>
  <c r="M10"/>
  <c r="G10"/>
  <c r="E10"/>
  <c r="L9"/>
  <c r="M7"/>
  <c r="P7" s="1"/>
  <c r="Q7" s="1"/>
  <c r="G7"/>
  <c r="E7"/>
  <c r="M4"/>
  <c r="P4" s="1"/>
  <c r="Q4" s="1"/>
  <c r="G4"/>
  <c r="P24" l="1"/>
  <c r="Q24" s="1"/>
  <c r="P30"/>
  <c r="Q30" s="1"/>
  <c r="P36"/>
  <c r="Q36" s="1"/>
  <c r="K47"/>
  <c r="L41"/>
  <c r="M44"/>
  <c r="M8"/>
  <c r="L45"/>
  <c r="I44"/>
  <c r="N44" s="1"/>
  <c r="O44" s="1"/>
  <c r="K40"/>
  <c r="L25"/>
  <c r="L22"/>
  <c r="G49"/>
  <c r="L8"/>
  <c r="L33"/>
  <c r="L19"/>
  <c r="M47"/>
  <c r="I47"/>
  <c r="N47" s="1"/>
  <c r="L39"/>
  <c r="K37" s="1"/>
  <c r="L36"/>
  <c r="K34" s="1"/>
  <c r="K31"/>
  <c r="L30"/>
  <c r="K28" s="1"/>
  <c r="L27"/>
  <c r="E49"/>
  <c r="L16"/>
  <c r="L11"/>
  <c r="L5"/>
  <c r="I28"/>
  <c r="N28" s="1"/>
  <c r="M28"/>
  <c r="I31"/>
  <c r="N31" s="1"/>
  <c r="M31"/>
  <c r="Q31" s="1"/>
  <c r="I34"/>
  <c r="N34" s="1"/>
  <c r="O34" s="1"/>
  <c r="M34"/>
  <c r="P34" s="1"/>
  <c r="Q34" s="1"/>
  <c r="I37"/>
  <c r="N37" s="1"/>
  <c r="M37"/>
  <c r="I40"/>
  <c r="N40" s="1"/>
  <c r="O40" s="1"/>
  <c r="M40"/>
  <c r="L43"/>
  <c r="L46"/>
  <c r="K44" s="1"/>
  <c r="M6"/>
  <c r="L7"/>
  <c r="M9"/>
  <c r="L10"/>
  <c r="M12"/>
  <c r="P12" s="1"/>
  <c r="Q12" s="1"/>
  <c r="L15"/>
  <c r="M17"/>
  <c r="L18"/>
  <c r="M20"/>
  <c r="L21"/>
  <c r="K21" s="1"/>
  <c r="M23"/>
  <c r="L24"/>
  <c r="K24" s="1"/>
  <c r="L26"/>
  <c r="M29"/>
  <c r="M32"/>
  <c r="M35"/>
  <c r="M38"/>
  <c r="M41"/>
  <c r="P41" s="1"/>
  <c r="Q41" s="1"/>
  <c r="L42"/>
  <c r="M45"/>
  <c r="P45" s="1"/>
  <c r="Q45" s="1"/>
  <c r="M48"/>
  <c r="I4"/>
  <c r="N4" s="1"/>
  <c r="M5"/>
  <c r="L6"/>
  <c r="L51" s="1"/>
  <c r="I7"/>
  <c r="N7" s="1"/>
  <c r="I10"/>
  <c r="N10" s="1"/>
  <c r="O10" s="1"/>
  <c r="I15"/>
  <c r="N15" s="1"/>
  <c r="I18"/>
  <c r="N18" s="1"/>
  <c r="O18" s="1"/>
  <c r="I21"/>
  <c r="N21" s="1"/>
  <c r="I24"/>
  <c r="I26"/>
  <c r="N26" s="1"/>
  <c r="I42"/>
  <c r="N42" s="1"/>
  <c r="L50" l="1"/>
  <c r="L49"/>
  <c r="P35"/>
  <c r="Q35" s="1"/>
  <c r="P40"/>
  <c r="Q40" s="1"/>
  <c r="P47"/>
  <c r="Q47" s="1"/>
  <c r="P44"/>
  <c r="Q44" s="1"/>
  <c r="P23"/>
  <c r="Q23" s="1"/>
  <c r="P20"/>
  <c r="Q20" s="1"/>
  <c r="K26"/>
  <c r="N24"/>
  <c r="O24" s="1"/>
  <c r="K18"/>
  <c r="K10"/>
  <c r="K7"/>
  <c r="K42"/>
  <c r="K15"/>
  <c r="I49"/>
  <c r="K4"/>
  <c r="Q49" l="1"/>
  <c r="K49"/>
</calcChain>
</file>

<file path=xl/sharedStrings.xml><?xml version="1.0" encoding="utf-8"?>
<sst xmlns="http://schemas.openxmlformats.org/spreadsheetml/2006/main" count="272" uniqueCount="50">
  <si>
    <t>Среднегодовое</t>
  </si>
  <si>
    <t>отклонение  объема от муниципального задания</t>
  </si>
  <si>
    <t>необходимо для выполнения МЗ обучающихся</t>
  </si>
  <si>
    <t>наименование услуг</t>
  </si>
  <si>
    <t>Общеобразовательные организации</t>
  </si>
  <si>
    <t>школа № 1</t>
  </si>
  <si>
    <t>начальное</t>
  </si>
  <si>
    <t>основное</t>
  </si>
  <si>
    <t>среднее</t>
  </si>
  <si>
    <t>лицей № 3</t>
  </si>
  <si>
    <t>школа № 6</t>
  </si>
  <si>
    <t>школа № 7</t>
  </si>
  <si>
    <t>школа № 8</t>
  </si>
  <si>
    <t>школа № 9</t>
  </si>
  <si>
    <t>школа № 10</t>
  </si>
  <si>
    <t>Вечерняя сменная школа</t>
  </si>
  <si>
    <t>Шилокшанская школа</t>
  </si>
  <si>
    <t>Ломовская школа</t>
  </si>
  <si>
    <t>Тёпловская школа</t>
  </si>
  <si>
    <t>Гремячевская школа №2</t>
  </si>
  <si>
    <t>Гремячевская школа №1</t>
  </si>
  <si>
    <t>Мурзицкая школа</t>
  </si>
  <si>
    <t>Велетьминская школа</t>
  </si>
  <si>
    <t>Саваслейская школа</t>
  </si>
  <si>
    <t>Серебрянская школа</t>
  </si>
  <si>
    <t>Итого школы</t>
  </si>
  <si>
    <t>Обучающиеся</t>
  </si>
  <si>
    <t>наименование услуги</t>
  </si>
  <si>
    <t>в разрезе услуг</t>
  </si>
  <si>
    <t>процент (минус - невыполнение)</t>
  </si>
  <si>
    <t xml:space="preserve">Процент с учетом допустимого отклонения 2% </t>
  </si>
  <si>
    <t>Процент с учетом допустимого отклонения 2% в разрезе услуг</t>
  </si>
  <si>
    <t>ПРИЛОЖЕНИЕ 1</t>
  </si>
  <si>
    <t>Наименование учреждения</t>
  </si>
  <si>
    <t>Наименование показателя качества</t>
  </si>
  <si>
    <t>Соответствие квалификационного уровня педагогических кадров установленным требованиям</t>
  </si>
  <si>
    <t>Степень освоения общеобразовательных программ</t>
  </si>
  <si>
    <t>Доля получателей Услуги, не приступивших к обучению без уважительной причины, по состоянию на 1 октября</t>
  </si>
  <si>
    <t>Удовлетворенность получателей Услуги</t>
  </si>
  <si>
    <t>Отсутствие травматизма у Получателей услуги</t>
  </si>
  <si>
    <t>план,%</t>
  </si>
  <si>
    <t>факт,%</t>
  </si>
  <si>
    <t>план мероприятий</t>
  </si>
  <si>
    <t xml:space="preserve">принять меры </t>
  </si>
  <si>
    <t>Факт на 01.09.2018 год</t>
  </si>
  <si>
    <t>План 2019 год по муниципальному заданию</t>
  </si>
  <si>
    <t>План  на 01.09.2019 год</t>
  </si>
  <si>
    <t>школа № 6 без ВСШ</t>
  </si>
  <si>
    <t>ПРИЛОЖЕНИЕ 1 на 01.06.2019</t>
  </si>
  <si>
    <t>Доля получателей Услуги, систематически не посещающих Организацию по неуважительным причинам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</si>
</sst>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0"/>
      <name val="Calibri"/>
      <family val="2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6" fillId="0" borderId="4" xfId="0" applyFont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3" fontId="8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5" fontId="6" fillId="2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" fillId="2" borderId="4" xfId="0" applyFont="1" applyFill="1" applyBorder="1"/>
    <xf numFmtId="3" fontId="3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3" fontId="10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/>
    <xf numFmtId="1" fontId="11" fillId="2" borderId="4" xfId="0" applyNumberFormat="1" applyFont="1" applyFill="1" applyBorder="1"/>
    <xf numFmtId="3" fontId="11" fillId="2" borderId="5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wrapText="1"/>
    </xf>
    <xf numFmtId="3" fontId="11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/>
    <xf numFmtId="0" fontId="9" fillId="2" borderId="4" xfId="0" applyFont="1" applyFill="1" applyBorder="1"/>
    <xf numFmtId="0" fontId="12" fillId="2" borderId="4" xfId="0" applyFont="1" applyFill="1" applyBorder="1" applyAlignment="1">
      <alignment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/>
    <xf numFmtId="0" fontId="11" fillId="2" borderId="4" xfId="0" applyFont="1" applyFill="1" applyBorder="1"/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164" fontId="8" fillId="2" borderId="4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50" zoomScaleNormal="5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M58" sqref="M58"/>
    </sheetView>
  </sheetViews>
  <sheetFormatPr defaultRowHeight="15"/>
  <cols>
    <col min="1" max="1" width="47.7109375" customWidth="1"/>
    <col min="2" max="2" width="19.7109375" customWidth="1"/>
    <col min="3" max="3" width="29.42578125" customWidth="1"/>
    <col min="4" max="4" width="20.85546875" customWidth="1"/>
    <col min="5" max="5" width="20.7109375" customWidth="1"/>
    <col min="6" max="6" width="18.28515625" customWidth="1"/>
    <col min="7" max="7" width="20.7109375" customWidth="1"/>
    <col min="8" max="8" width="17.85546875" customWidth="1"/>
    <col min="9" max="9" width="18.5703125" customWidth="1"/>
    <col min="10" max="10" width="16.28515625" customWidth="1"/>
    <col min="11" max="11" width="14.7109375" customWidth="1"/>
    <col min="12" max="12" width="14.5703125" customWidth="1"/>
    <col min="13" max="15" width="20.42578125" customWidth="1"/>
    <col min="16" max="16" width="24.5703125" customWidth="1"/>
    <col min="17" max="17" width="24.28515625" customWidth="1"/>
    <col min="18" max="18" width="25" customWidth="1"/>
    <col min="19" max="19" width="28.5703125" customWidth="1"/>
    <col min="20" max="20" width="32.42578125" customWidth="1"/>
  </cols>
  <sheetData>
    <row r="1" spans="1:20" ht="26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8.5" customHeight="1">
      <c r="A2" s="43" t="s">
        <v>45</v>
      </c>
      <c r="B2" s="44"/>
      <c r="C2" s="44"/>
      <c r="D2" s="45"/>
      <c r="E2" s="43" t="s">
        <v>44</v>
      </c>
      <c r="F2" s="45"/>
      <c r="G2" s="43" t="s">
        <v>46</v>
      </c>
      <c r="H2" s="45"/>
      <c r="I2" s="43" t="s">
        <v>0</v>
      </c>
      <c r="J2" s="45"/>
      <c r="K2" s="43" t="s">
        <v>1</v>
      </c>
      <c r="L2" s="45"/>
      <c r="M2" s="43" t="s">
        <v>1</v>
      </c>
      <c r="N2" s="44"/>
      <c r="O2" s="45"/>
      <c r="P2" s="42" t="s">
        <v>31</v>
      </c>
      <c r="Q2" s="42" t="s">
        <v>2</v>
      </c>
      <c r="R2" s="42" t="s">
        <v>42</v>
      </c>
      <c r="S2" s="42" t="s">
        <v>3</v>
      </c>
      <c r="T2" s="42" t="s">
        <v>4</v>
      </c>
    </row>
    <row r="3" spans="1:20" ht="154.5" customHeight="1">
      <c r="A3" s="12" t="s">
        <v>4</v>
      </c>
      <c r="B3" s="12" t="s">
        <v>26</v>
      </c>
      <c r="C3" s="12" t="s">
        <v>27</v>
      </c>
      <c r="D3" s="12" t="s">
        <v>26</v>
      </c>
      <c r="E3" s="12" t="s">
        <v>26</v>
      </c>
      <c r="F3" s="12" t="s">
        <v>28</v>
      </c>
      <c r="G3" s="12" t="s">
        <v>26</v>
      </c>
      <c r="H3" s="12" t="s">
        <v>28</v>
      </c>
      <c r="I3" s="12" t="s">
        <v>26</v>
      </c>
      <c r="J3" s="12" t="s">
        <v>28</v>
      </c>
      <c r="K3" s="12" t="s">
        <v>26</v>
      </c>
      <c r="L3" s="12" t="s">
        <v>28</v>
      </c>
      <c r="M3" s="13" t="s">
        <v>29</v>
      </c>
      <c r="N3" s="13" t="s">
        <v>29</v>
      </c>
      <c r="O3" s="13" t="s">
        <v>30</v>
      </c>
      <c r="P3" s="42"/>
      <c r="Q3" s="42"/>
      <c r="R3" s="42"/>
      <c r="S3" s="42"/>
      <c r="T3" s="42"/>
    </row>
    <row r="4" spans="1:20" ht="24.95" customHeight="1">
      <c r="A4" s="35" t="s">
        <v>5</v>
      </c>
      <c r="B4" s="34">
        <f>D4+D5+D6</f>
        <v>740</v>
      </c>
      <c r="C4" s="14" t="s">
        <v>6</v>
      </c>
      <c r="D4" s="14">
        <v>312</v>
      </c>
      <c r="E4" s="34">
        <f>F4+F5+F6</f>
        <v>728</v>
      </c>
      <c r="F4" s="15">
        <v>305</v>
      </c>
      <c r="G4" s="34">
        <f>H4+H5+H6</f>
        <v>735</v>
      </c>
      <c r="H4" s="15">
        <v>298</v>
      </c>
      <c r="I4" s="34">
        <f>J4+J5+J6</f>
        <v>730.33333333333337</v>
      </c>
      <c r="J4" s="15">
        <f>(F4*8+H4*4)/12</f>
        <v>302.66666666666669</v>
      </c>
      <c r="K4" s="34">
        <f>L4+L5+L6</f>
        <v>-9.6666666666666288</v>
      </c>
      <c r="L4" s="16">
        <f t="shared" ref="L4:L12" si="0">J4-D4</f>
        <v>-9.3333333333333144</v>
      </c>
      <c r="M4" s="16">
        <f t="shared" ref="M4:M12" si="1">J4/D4*100-100</f>
        <v>-2.9914529914529737</v>
      </c>
      <c r="N4" s="34">
        <f>I4/B4*100-100</f>
        <v>-1.3063063063063112</v>
      </c>
      <c r="O4" s="34"/>
      <c r="P4" s="16">
        <f>M4+2</f>
        <v>-0.99145299145297372</v>
      </c>
      <c r="Q4" s="17">
        <f>D4*-P4%</f>
        <v>3.0933333333332778</v>
      </c>
      <c r="R4" s="18" t="s">
        <v>43</v>
      </c>
      <c r="S4" s="19" t="s">
        <v>6</v>
      </c>
      <c r="T4" s="38" t="s">
        <v>5</v>
      </c>
    </row>
    <row r="5" spans="1:20" ht="24.95" customHeight="1">
      <c r="A5" s="36"/>
      <c r="B5" s="34"/>
      <c r="C5" s="14" t="s">
        <v>7</v>
      </c>
      <c r="D5" s="14">
        <v>346</v>
      </c>
      <c r="E5" s="34"/>
      <c r="F5" s="15">
        <v>335</v>
      </c>
      <c r="G5" s="34"/>
      <c r="H5" s="15">
        <v>367</v>
      </c>
      <c r="I5" s="34"/>
      <c r="J5" s="15">
        <f t="shared" ref="J5:J48" si="2">(F5*8+H5*4)/12</f>
        <v>345.66666666666669</v>
      </c>
      <c r="K5" s="34"/>
      <c r="L5" s="16">
        <f t="shared" si="0"/>
        <v>-0.33333333333331439</v>
      </c>
      <c r="M5" s="16">
        <f t="shared" si="1"/>
        <v>-9.6339113680144806E-2</v>
      </c>
      <c r="N5" s="34"/>
      <c r="O5" s="34"/>
      <c r="P5" s="16"/>
      <c r="Q5" s="16"/>
      <c r="R5" s="20"/>
      <c r="S5" s="19" t="s">
        <v>7</v>
      </c>
      <c r="T5" s="38"/>
    </row>
    <row r="6" spans="1:20" ht="24.95" customHeight="1">
      <c r="A6" s="37"/>
      <c r="B6" s="34"/>
      <c r="C6" s="14" t="s">
        <v>8</v>
      </c>
      <c r="D6" s="14">
        <v>82</v>
      </c>
      <c r="E6" s="34"/>
      <c r="F6" s="15">
        <v>88</v>
      </c>
      <c r="G6" s="34"/>
      <c r="H6" s="15">
        <v>70</v>
      </c>
      <c r="I6" s="34"/>
      <c r="J6" s="15">
        <f t="shared" si="2"/>
        <v>82</v>
      </c>
      <c r="K6" s="34"/>
      <c r="L6" s="16">
        <f t="shared" si="0"/>
        <v>0</v>
      </c>
      <c r="M6" s="16">
        <f t="shared" si="1"/>
        <v>0</v>
      </c>
      <c r="N6" s="34"/>
      <c r="O6" s="34"/>
      <c r="P6" s="16"/>
      <c r="Q6" s="16"/>
      <c r="R6" s="20"/>
      <c r="S6" s="19" t="s">
        <v>8</v>
      </c>
      <c r="T6" s="38"/>
    </row>
    <row r="7" spans="1:20" ht="24.95" customHeight="1">
      <c r="A7" s="35" t="s">
        <v>9</v>
      </c>
      <c r="B7" s="34">
        <f t="shared" ref="B7" si="3">D7+D8+D9</f>
        <v>508</v>
      </c>
      <c r="C7" s="14" t="s">
        <v>6</v>
      </c>
      <c r="D7" s="14">
        <v>187</v>
      </c>
      <c r="E7" s="34">
        <f>F7+F8+F9</f>
        <v>500</v>
      </c>
      <c r="F7" s="15">
        <v>180</v>
      </c>
      <c r="G7" s="34">
        <f>H7+H8+H9</f>
        <v>501</v>
      </c>
      <c r="H7" s="15">
        <v>182</v>
      </c>
      <c r="I7" s="34">
        <f>J7+J8+J9</f>
        <v>500.33333333333337</v>
      </c>
      <c r="J7" s="15">
        <f t="shared" si="2"/>
        <v>180.66666666666666</v>
      </c>
      <c r="K7" s="34">
        <f>L7+L8+L9</f>
        <v>-7.6666666666666572</v>
      </c>
      <c r="L7" s="16">
        <f t="shared" si="0"/>
        <v>-6.3333333333333428</v>
      </c>
      <c r="M7" s="16">
        <f t="shared" si="1"/>
        <v>-3.3868092691622138</v>
      </c>
      <c r="N7" s="34">
        <f>I7/B7*100-100</f>
        <v>-1.5091863517060204</v>
      </c>
      <c r="O7" s="34"/>
      <c r="P7" s="16">
        <f t="shared" ref="P7:P47" si="4">M7+2</f>
        <v>-1.3868092691622138</v>
      </c>
      <c r="Q7" s="17">
        <f>D7*-P7%</f>
        <v>2.5933333333333399</v>
      </c>
      <c r="R7" s="18" t="s">
        <v>43</v>
      </c>
      <c r="S7" s="19" t="s">
        <v>6</v>
      </c>
      <c r="T7" s="38" t="s">
        <v>9</v>
      </c>
    </row>
    <row r="8" spans="1:20" ht="24.95" customHeight="1">
      <c r="A8" s="36"/>
      <c r="B8" s="34"/>
      <c r="C8" s="14" t="s">
        <v>7</v>
      </c>
      <c r="D8" s="14">
        <v>273</v>
      </c>
      <c r="E8" s="34"/>
      <c r="F8" s="15">
        <v>271</v>
      </c>
      <c r="G8" s="34"/>
      <c r="H8" s="15">
        <v>258</v>
      </c>
      <c r="I8" s="34"/>
      <c r="J8" s="15">
        <f t="shared" si="2"/>
        <v>266.66666666666669</v>
      </c>
      <c r="K8" s="34"/>
      <c r="L8" s="16">
        <f t="shared" si="0"/>
        <v>-6.3333333333333144</v>
      </c>
      <c r="M8" s="16">
        <f t="shared" si="1"/>
        <v>-2.3199023199023117</v>
      </c>
      <c r="N8" s="34"/>
      <c r="O8" s="34"/>
      <c r="P8" s="16"/>
      <c r="Q8" s="16"/>
      <c r="R8" s="21"/>
      <c r="S8" s="19" t="s">
        <v>7</v>
      </c>
      <c r="T8" s="38"/>
    </row>
    <row r="9" spans="1:20" ht="24.95" customHeight="1">
      <c r="A9" s="37"/>
      <c r="B9" s="34"/>
      <c r="C9" s="14" t="s">
        <v>8</v>
      </c>
      <c r="D9" s="14">
        <v>48</v>
      </c>
      <c r="E9" s="34"/>
      <c r="F9" s="15">
        <v>49</v>
      </c>
      <c r="G9" s="34"/>
      <c r="H9" s="15">
        <v>61</v>
      </c>
      <c r="I9" s="34"/>
      <c r="J9" s="15">
        <f t="shared" si="2"/>
        <v>53</v>
      </c>
      <c r="K9" s="34"/>
      <c r="L9" s="16">
        <f t="shared" si="0"/>
        <v>5</v>
      </c>
      <c r="M9" s="16">
        <f t="shared" si="1"/>
        <v>10.416666666666671</v>
      </c>
      <c r="N9" s="34"/>
      <c r="O9" s="34"/>
      <c r="P9" s="16"/>
      <c r="Q9" s="17"/>
      <c r="R9" s="22"/>
      <c r="S9" s="19" t="s">
        <v>8</v>
      </c>
      <c r="T9" s="38"/>
    </row>
    <row r="10" spans="1:20" ht="24.95" customHeight="1">
      <c r="A10" s="35" t="s">
        <v>47</v>
      </c>
      <c r="B10" s="34">
        <f t="shared" ref="B10" si="5">D10+D11+D12</f>
        <v>654</v>
      </c>
      <c r="C10" s="14" t="s">
        <v>6</v>
      </c>
      <c r="D10" s="14">
        <v>289</v>
      </c>
      <c r="E10" s="34">
        <f t="shared" ref="E10" si="6">F10+F11+F12</f>
        <v>630</v>
      </c>
      <c r="F10" s="15">
        <v>282</v>
      </c>
      <c r="G10" s="34">
        <f t="shared" ref="G10:I10" si="7">H10+H11+H12</f>
        <v>677</v>
      </c>
      <c r="H10" s="15">
        <v>310</v>
      </c>
      <c r="I10" s="34">
        <f t="shared" si="7"/>
        <v>645.66666666666663</v>
      </c>
      <c r="J10" s="15">
        <f t="shared" si="2"/>
        <v>291.33333333333331</v>
      </c>
      <c r="K10" s="34">
        <f t="shared" ref="K10" si="8">L10+L11+L12</f>
        <v>-8.3333333333333499</v>
      </c>
      <c r="L10" s="16">
        <f t="shared" si="0"/>
        <v>2.3333333333333144</v>
      </c>
      <c r="M10" s="16">
        <f t="shared" si="1"/>
        <v>0.80738177623989316</v>
      </c>
      <c r="N10" s="34">
        <f>I10/B10*100-100</f>
        <v>-1.2742099898063231</v>
      </c>
      <c r="O10" s="34">
        <f>N10+2</f>
        <v>0.72579001019367695</v>
      </c>
      <c r="P10" s="16"/>
      <c r="Q10" s="16"/>
      <c r="R10" s="20"/>
      <c r="S10" s="19" t="s">
        <v>6</v>
      </c>
      <c r="T10" s="38" t="s">
        <v>10</v>
      </c>
    </row>
    <row r="11" spans="1:20" ht="24.95" customHeight="1">
      <c r="A11" s="36"/>
      <c r="B11" s="34"/>
      <c r="C11" s="14" t="s">
        <v>7</v>
      </c>
      <c r="D11" s="14">
        <f>314</f>
        <v>314</v>
      </c>
      <c r="E11" s="34"/>
      <c r="F11" s="15">
        <f>300</f>
        <v>300</v>
      </c>
      <c r="G11" s="34"/>
      <c r="H11" s="15">
        <v>321</v>
      </c>
      <c r="I11" s="34"/>
      <c r="J11" s="15">
        <f t="shared" si="2"/>
        <v>307</v>
      </c>
      <c r="K11" s="34"/>
      <c r="L11" s="16">
        <f t="shared" si="0"/>
        <v>-7</v>
      </c>
      <c r="M11" s="16">
        <f t="shared" si="1"/>
        <v>-2.2292993630573221</v>
      </c>
      <c r="N11" s="34"/>
      <c r="O11" s="34"/>
      <c r="P11" s="16"/>
      <c r="Q11" s="17"/>
      <c r="R11" s="21"/>
      <c r="S11" s="19" t="s">
        <v>7</v>
      </c>
      <c r="T11" s="38"/>
    </row>
    <row r="12" spans="1:20" ht="24.75" customHeight="1">
      <c r="A12" s="37"/>
      <c r="B12" s="34"/>
      <c r="C12" s="14" t="s">
        <v>8</v>
      </c>
      <c r="D12" s="14">
        <f>51</f>
        <v>51</v>
      </c>
      <c r="E12" s="34"/>
      <c r="F12" s="15">
        <f>48</f>
        <v>48</v>
      </c>
      <c r="G12" s="34"/>
      <c r="H12" s="15">
        <v>46</v>
      </c>
      <c r="I12" s="34"/>
      <c r="J12" s="15">
        <f t="shared" si="2"/>
        <v>47.333333333333336</v>
      </c>
      <c r="K12" s="34"/>
      <c r="L12" s="16">
        <f t="shared" si="0"/>
        <v>-3.6666666666666643</v>
      </c>
      <c r="M12" s="16">
        <f t="shared" si="1"/>
        <v>-7.1895424836601336</v>
      </c>
      <c r="N12" s="34"/>
      <c r="O12" s="34"/>
      <c r="P12" s="16">
        <f t="shared" si="4"/>
        <v>-5.1895424836601336</v>
      </c>
      <c r="Q12" s="17">
        <f t="shared" ref="Q12:Q14" si="9">D12*-P12%</f>
        <v>2.6466666666666683</v>
      </c>
      <c r="R12" s="18" t="s">
        <v>43</v>
      </c>
      <c r="S12" s="19" t="s">
        <v>8</v>
      </c>
      <c r="T12" s="38"/>
    </row>
    <row r="13" spans="1:20" ht="0.75" customHeight="1">
      <c r="A13" s="40" t="s">
        <v>15</v>
      </c>
      <c r="B13" s="26">
        <f>D13+D14</f>
        <v>69</v>
      </c>
      <c r="C13" s="14" t="s">
        <v>7</v>
      </c>
      <c r="D13" s="14">
        <v>25</v>
      </c>
      <c r="E13" s="26">
        <f>F13+F14</f>
        <v>25</v>
      </c>
      <c r="F13" s="15">
        <v>11</v>
      </c>
      <c r="G13" s="26">
        <f>H13+H14</f>
        <v>0</v>
      </c>
      <c r="H13" s="15">
        <v>0</v>
      </c>
      <c r="I13" s="26">
        <f>J13+J14</f>
        <v>16.666666666666668</v>
      </c>
      <c r="J13" s="15">
        <f t="shared" si="2"/>
        <v>7.333333333333333</v>
      </c>
      <c r="K13" s="26">
        <f>L13+L14</f>
        <v>-52.333333333333329</v>
      </c>
      <c r="L13" s="16">
        <f t="shared" ref="L13:L14" si="10">J13-D13</f>
        <v>-17.666666666666668</v>
      </c>
      <c r="M13" s="16">
        <f t="shared" ref="M13:M14" si="11">J13/D13*100-100</f>
        <v>-70.666666666666671</v>
      </c>
      <c r="N13" s="26">
        <f>I13/B13*100-100</f>
        <v>-75.845410628019323</v>
      </c>
      <c r="O13" s="26">
        <f>N13+2</f>
        <v>-73.845410628019323</v>
      </c>
      <c r="P13" s="16">
        <f t="shared" si="4"/>
        <v>-68.666666666666671</v>
      </c>
      <c r="Q13" s="17">
        <f t="shared" si="9"/>
        <v>17.166666666666668</v>
      </c>
      <c r="R13" s="18" t="s">
        <v>43</v>
      </c>
      <c r="S13" s="19"/>
      <c r="T13" s="23"/>
    </row>
    <row r="14" spans="1:20" ht="24.75" hidden="1" customHeight="1">
      <c r="A14" s="41"/>
      <c r="B14" s="27"/>
      <c r="C14" s="14" t="s">
        <v>8</v>
      </c>
      <c r="D14" s="14">
        <v>44</v>
      </c>
      <c r="E14" s="27"/>
      <c r="F14" s="15">
        <v>14</v>
      </c>
      <c r="G14" s="27"/>
      <c r="H14" s="15">
        <v>0</v>
      </c>
      <c r="I14" s="27"/>
      <c r="J14" s="15">
        <f t="shared" si="2"/>
        <v>9.3333333333333339</v>
      </c>
      <c r="K14" s="27"/>
      <c r="L14" s="16">
        <f t="shared" si="10"/>
        <v>-34.666666666666664</v>
      </c>
      <c r="M14" s="16">
        <f t="shared" si="11"/>
        <v>-78.787878787878782</v>
      </c>
      <c r="N14" s="27"/>
      <c r="O14" s="27"/>
      <c r="P14" s="16">
        <f t="shared" si="4"/>
        <v>-76.787878787878782</v>
      </c>
      <c r="Q14" s="17">
        <f t="shared" si="9"/>
        <v>33.786666666666662</v>
      </c>
      <c r="R14" s="18" t="s">
        <v>43</v>
      </c>
      <c r="S14" s="19"/>
      <c r="T14" s="23"/>
    </row>
    <row r="15" spans="1:20" ht="24.95" customHeight="1">
      <c r="A15" s="35" t="s">
        <v>11</v>
      </c>
      <c r="B15" s="34">
        <f t="shared" ref="B15" si="12">D15+D16+D17</f>
        <v>609</v>
      </c>
      <c r="C15" s="14" t="s">
        <v>6</v>
      </c>
      <c r="D15" s="14">
        <v>249</v>
      </c>
      <c r="E15" s="34">
        <f t="shared" ref="E15" si="13">F15+F16+F17</f>
        <v>614</v>
      </c>
      <c r="F15" s="15">
        <v>258</v>
      </c>
      <c r="G15" s="34">
        <f t="shared" ref="G15:I15" si="14">H15+H16+H17</f>
        <v>627</v>
      </c>
      <c r="H15" s="15">
        <v>253</v>
      </c>
      <c r="I15" s="34">
        <f t="shared" si="14"/>
        <v>618.33333333333326</v>
      </c>
      <c r="J15" s="15">
        <f t="shared" si="2"/>
        <v>256.33333333333331</v>
      </c>
      <c r="K15" s="34">
        <f t="shared" ref="K15" si="15">L15+L16+L17</f>
        <v>9.3333333333333144</v>
      </c>
      <c r="L15" s="16">
        <f t="shared" ref="L15:L48" si="16">J15-D15</f>
        <v>7.3333333333333144</v>
      </c>
      <c r="M15" s="16">
        <f t="shared" ref="M15:M48" si="17">J15/D15*100-100</f>
        <v>2.9451137884872765</v>
      </c>
      <c r="N15" s="26">
        <f>I15/B15*100-100</f>
        <v>1.5325670498084207</v>
      </c>
      <c r="O15" s="34"/>
      <c r="P15" s="16"/>
      <c r="Q15" s="16"/>
      <c r="R15" s="21"/>
      <c r="S15" s="19" t="s">
        <v>6</v>
      </c>
      <c r="T15" s="38" t="s">
        <v>11</v>
      </c>
    </row>
    <row r="16" spans="1:20" ht="24.95" customHeight="1">
      <c r="A16" s="36"/>
      <c r="B16" s="34"/>
      <c r="C16" s="14" t="s">
        <v>7</v>
      </c>
      <c r="D16" s="14">
        <v>311</v>
      </c>
      <c r="E16" s="34"/>
      <c r="F16" s="15">
        <v>308</v>
      </c>
      <c r="G16" s="34"/>
      <c r="H16" s="15">
        <v>326</v>
      </c>
      <c r="I16" s="34"/>
      <c r="J16" s="15">
        <f t="shared" si="2"/>
        <v>314</v>
      </c>
      <c r="K16" s="34"/>
      <c r="L16" s="16">
        <f t="shared" si="16"/>
        <v>3</v>
      </c>
      <c r="M16" s="16">
        <f t="shared" si="17"/>
        <v>0.96463022508037</v>
      </c>
      <c r="N16" s="39"/>
      <c r="O16" s="34"/>
      <c r="P16" s="16"/>
      <c r="Q16" s="16"/>
      <c r="R16" s="20"/>
      <c r="S16" s="19" t="s">
        <v>7</v>
      </c>
      <c r="T16" s="38"/>
    </row>
    <row r="17" spans="1:20" ht="24.95" customHeight="1">
      <c r="A17" s="37"/>
      <c r="B17" s="34"/>
      <c r="C17" s="14" t="s">
        <v>8</v>
      </c>
      <c r="D17" s="14">
        <v>49</v>
      </c>
      <c r="E17" s="34"/>
      <c r="F17" s="15">
        <v>48</v>
      </c>
      <c r="G17" s="34"/>
      <c r="H17" s="15">
        <v>48</v>
      </c>
      <c r="I17" s="34"/>
      <c r="J17" s="15">
        <f t="shared" si="2"/>
        <v>48</v>
      </c>
      <c r="K17" s="34"/>
      <c r="L17" s="16">
        <f t="shared" si="16"/>
        <v>-1</v>
      </c>
      <c r="M17" s="16">
        <f t="shared" si="17"/>
        <v>-2.0408163265306172</v>
      </c>
      <c r="N17" s="27"/>
      <c r="O17" s="34"/>
      <c r="P17" s="16"/>
      <c r="Q17" s="16"/>
      <c r="R17" s="20"/>
      <c r="S17" s="19" t="s">
        <v>8</v>
      </c>
      <c r="T17" s="38"/>
    </row>
    <row r="18" spans="1:20" ht="24.95" customHeight="1">
      <c r="A18" s="35" t="s">
        <v>12</v>
      </c>
      <c r="B18" s="34">
        <f t="shared" ref="B18" si="18">D18+D19+D20</f>
        <v>462</v>
      </c>
      <c r="C18" s="14" t="s">
        <v>6</v>
      </c>
      <c r="D18" s="14">
        <v>190</v>
      </c>
      <c r="E18" s="34">
        <f t="shared" ref="E18" si="19">F18+F19+F20</f>
        <v>446</v>
      </c>
      <c r="F18" s="15">
        <v>185</v>
      </c>
      <c r="G18" s="34">
        <f t="shared" ref="G18:I18" si="20">H18+H19+H20</f>
        <v>433</v>
      </c>
      <c r="H18" s="15">
        <v>173</v>
      </c>
      <c r="I18" s="34">
        <f t="shared" si="20"/>
        <v>441.66666666666669</v>
      </c>
      <c r="J18" s="15">
        <f t="shared" si="2"/>
        <v>181</v>
      </c>
      <c r="K18" s="34">
        <f t="shared" ref="K18" si="21">L18+L19+L20</f>
        <v>-20.333333333333321</v>
      </c>
      <c r="L18" s="16">
        <f t="shared" si="16"/>
        <v>-9</v>
      </c>
      <c r="M18" s="16">
        <f t="shared" si="17"/>
        <v>-4.7368421052631646</v>
      </c>
      <c r="N18" s="26">
        <f>I18/B18*100-100</f>
        <v>-4.4011544011544004</v>
      </c>
      <c r="O18" s="34">
        <f>N18+2</f>
        <v>-2.4011544011544004</v>
      </c>
      <c r="P18" s="16">
        <f t="shared" si="4"/>
        <v>-2.7368421052631646</v>
      </c>
      <c r="Q18" s="17">
        <f>D18*-P18%</f>
        <v>5.2000000000000126</v>
      </c>
      <c r="R18" s="18" t="s">
        <v>43</v>
      </c>
      <c r="S18" s="19" t="s">
        <v>6</v>
      </c>
      <c r="T18" s="38" t="s">
        <v>12</v>
      </c>
    </row>
    <row r="19" spans="1:20" ht="24.95" customHeight="1">
      <c r="A19" s="36"/>
      <c r="B19" s="34"/>
      <c r="C19" s="14" t="s">
        <v>7</v>
      </c>
      <c r="D19" s="14">
        <v>228</v>
      </c>
      <c r="E19" s="34"/>
      <c r="F19" s="15">
        <v>223</v>
      </c>
      <c r="G19" s="34"/>
      <c r="H19" s="15">
        <v>224</v>
      </c>
      <c r="I19" s="34"/>
      <c r="J19" s="15">
        <f t="shared" si="2"/>
        <v>223.33333333333334</v>
      </c>
      <c r="K19" s="34"/>
      <c r="L19" s="16">
        <f t="shared" si="16"/>
        <v>-4.6666666666666572</v>
      </c>
      <c r="M19" s="16">
        <f t="shared" si="17"/>
        <v>-2.0467836257309813</v>
      </c>
      <c r="N19" s="39"/>
      <c r="O19" s="34"/>
      <c r="P19" s="16"/>
      <c r="Q19" s="16"/>
      <c r="R19" s="21"/>
      <c r="S19" s="19" t="s">
        <v>7</v>
      </c>
      <c r="T19" s="38"/>
    </row>
    <row r="20" spans="1:20" ht="24.95" customHeight="1">
      <c r="A20" s="37"/>
      <c r="B20" s="34"/>
      <c r="C20" s="14" t="s">
        <v>8</v>
      </c>
      <c r="D20" s="14">
        <v>44</v>
      </c>
      <c r="E20" s="34"/>
      <c r="F20" s="15">
        <v>38</v>
      </c>
      <c r="G20" s="34"/>
      <c r="H20" s="15">
        <v>36</v>
      </c>
      <c r="I20" s="34"/>
      <c r="J20" s="15">
        <f t="shared" si="2"/>
        <v>37.333333333333336</v>
      </c>
      <c r="K20" s="34"/>
      <c r="L20" s="16">
        <f t="shared" si="16"/>
        <v>-6.6666666666666643</v>
      </c>
      <c r="M20" s="16">
        <f t="shared" si="17"/>
        <v>-15.151515151515156</v>
      </c>
      <c r="N20" s="27"/>
      <c r="O20" s="34"/>
      <c r="P20" s="16">
        <f t="shared" si="4"/>
        <v>-13.151515151515156</v>
      </c>
      <c r="Q20" s="17">
        <f>D20*-P20%</f>
        <v>5.7866666666666688</v>
      </c>
      <c r="R20" s="18" t="s">
        <v>43</v>
      </c>
      <c r="S20" s="19" t="s">
        <v>8</v>
      </c>
      <c r="T20" s="38"/>
    </row>
    <row r="21" spans="1:20" ht="24.95" customHeight="1">
      <c r="A21" s="35" t="s">
        <v>13</v>
      </c>
      <c r="B21" s="34">
        <f t="shared" ref="B21" si="22">D21+D22+D23</f>
        <v>564</v>
      </c>
      <c r="C21" s="14" t="s">
        <v>6</v>
      </c>
      <c r="D21" s="14">
        <v>284</v>
      </c>
      <c r="E21" s="34">
        <f t="shared" ref="E21" si="23">F21+F22+F23</f>
        <v>551</v>
      </c>
      <c r="F21" s="15">
        <v>278</v>
      </c>
      <c r="G21" s="34">
        <f t="shared" ref="G21:I21" si="24">H21+H22+H23</f>
        <v>586</v>
      </c>
      <c r="H21" s="15">
        <v>311</v>
      </c>
      <c r="I21" s="34">
        <f t="shared" si="24"/>
        <v>562.66666666666663</v>
      </c>
      <c r="J21" s="15">
        <f t="shared" si="2"/>
        <v>289</v>
      </c>
      <c r="K21" s="34">
        <f t="shared" ref="K21" si="25">L21+L22+L23</f>
        <v>-1.3333333333333357</v>
      </c>
      <c r="L21" s="16">
        <f t="shared" si="16"/>
        <v>5</v>
      </c>
      <c r="M21" s="16">
        <f t="shared" si="17"/>
        <v>1.7605633802816953</v>
      </c>
      <c r="N21" s="26">
        <f>I21/B21*100-100</f>
        <v>-0.2364066193853489</v>
      </c>
      <c r="O21" s="34"/>
      <c r="P21" s="16"/>
      <c r="Q21" s="16"/>
      <c r="R21" s="20"/>
      <c r="S21" s="19" t="s">
        <v>6</v>
      </c>
      <c r="T21" s="38" t="s">
        <v>13</v>
      </c>
    </row>
    <row r="22" spans="1:20" ht="24.95" customHeight="1">
      <c r="A22" s="36"/>
      <c r="B22" s="34"/>
      <c r="C22" s="14" t="s">
        <v>7</v>
      </c>
      <c r="D22" s="14">
        <v>244</v>
      </c>
      <c r="E22" s="34"/>
      <c r="F22" s="15">
        <v>238</v>
      </c>
      <c r="G22" s="34"/>
      <c r="H22" s="15">
        <v>241</v>
      </c>
      <c r="I22" s="34"/>
      <c r="J22" s="15">
        <f t="shared" si="2"/>
        <v>239</v>
      </c>
      <c r="K22" s="34"/>
      <c r="L22" s="16">
        <f t="shared" si="16"/>
        <v>-5</v>
      </c>
      <c r="M22" s="16">
        <f t="shared" si="17"/>
        <v>-2.0491803278688536</v>
      </c>
      <c r="N22" s="39"/>
      <c r="O22" s="34"/>
      <c r="P22" s="16"/>
      <c r="Q22" s="16"/>
      <c r="R22" s="21"/>
      <c r="S22" s="19" t="s">
        <v>7</v>
      </c>
      <c r="T22" s="38"/>
    </row>
    <row r="23" spans="1:20" ht="24.95" customHeight="1">
      <c r="A23" s="37"/>
      <c r="B23" s="34"/>
      <c r="C23" s="14" t="s">
        <v>8</v>
      </c>
      <c r="D23" s="14">
        <v>36</v>
      </c>
      <c r="E23" s="34"/>
      <c r="F23" s="15">
        <v>35</v>
      </c>
      <c r="G23" s="34"/>
      <c r="H23" s="15">
        <v>34</v>
      </c>
      <c r="I23" s="34"/>
      <c r="J23" s="15">
        <f t="shared" si="2"/>
        <v>34.666666666666664</v>
      </c>
      <c r="K23" s="34"/>
      <c r="L23" s="16">
        <f t="shared" si="16"/>
        <v>-1.3333333333333357</v>
      </c>
      <c r="M23" s="16">
        <f t="shared" si="17"/>
        <v>-3.7037037037037095</v>
      </c>
      <c r="N23" s="27"/>
      <c r="O23" s="34"/>
      <c r="P23" s="16">
        <f t="shared" si="4"/>
        <v>-1.7037037037037095</v>
      </c>
      <c r="Q23" s="17">
        <f>D23*-P23%</f>
        <v>0.6133333333333354</v>
      </c>
      <c r="R23" s="18" t="s">
        <v>43</v>
      </c>
      <c r="S23" s="19" t="s">
        <v>8</v>
      </c>
      <c r="T23" s="38"/>
    </row>
    <row r="24" spans="1:20" ht="24.95" customHeight="1">
      <c r="A24" s="35" t="s">
        <v>14</v>
      </c>
      <c r="B24" s="34">
        <f>D24+D25</f>
        <v>193</v>
      </c>
      <c r="C24" s="14" t="s">
        <v>6</v>
      </c>
      <c r="D24" s="14">
        <v>91</v>
      </c>
      <c r="E24" s="34">
        <f>F24+F25</f>
        <v>183</v>
      </c>
      <c r="F24" s="24">
        <v>77</v>
      </c>
      <c r="G24" s="34">
        <f>H24+H25</f>
        <v>187</v>
      </c>
      <c r="H24" s="24">
        <v>81</v>
      </c>
      <c r="I24" s="34">
        <f>J24+J25</f>
        <v>184.33333333333331</v>
      </c>
      <c r="J24" s="15">
        <f t="shared" si="2"/>
        <v>78.333333333333329</v>
      </c>
      <c r="K24" s="34">
        <f>L24+L25</f>
        <v>-8.6666666666666714</v>
      </c>
      <c r="L24" s="16">
        <f t="shared" si="16"/>
        <v>-12.666666666666671</v>
      </c>
      <c r="M24" s="16">
        <f t="shared" si="17"/>
        <v>-13.919413919413927</v>
      </c>
      <c r="N24" s="34">
        <f>I24/B24*100-100</f>
        <v>-4.4905008635578696</v>
      </c>
      <c r="O24" s="34">
        <f>N24+2</f>
        <v>-2.4905008635578696</v>
      </c>
      <c r="P24" s="16">
        <f t="shared" si="4"/>
        <v>-11.919413919413927</v>
      </c>
      <c r="Q24" s="17">
        <f>D24*-P24%</f>
        <v>10.846666666666673</v>
      </c>
      <c r="R24" s="18" t="s">
        <v>43</v>
      </c>
      <c r="S24" s="19" t="s">
        <v>6</v>
      </c>
      <c r="T24" s="38" t="s">
        <v>14</v>
      </c>
    </row>
    <row r="25" spans="1:20" ht="25.5" customHeight="1">
      <c r="A25" s="37"/>
      <c r="B25" s="34"/>
      <c r="C25" s="14" t="s">
        <v>7</v>
      </c>
      <c r="D25" s="14">
        <v>102</v>
      </c>
      <c r="E25" s="34"/>
      <c r="F25" s="25">
        <v>106</v>
      </c>
      <c r="G25" s="34"/>
      <c r="H25" s="25">
        <v>106</v>
      </c>
      <c r="I25" s="34"/>
      <c r="J25" s="15">
        <f t="shared" si="2"/>
        <v>106</v>
      </c>
      <c r="K25" s="34"/>
      <c r="L25" s="16">
        <f t="shared" si="16"/>
        <v>4</v>
      </c>
      <c r="M25" s="16">
        <f t="shared" si="17"/>
        <v>3.9215686274509949</v>
      </c>
      <c r="N25" s="34"/>
      <c r="O25" s="34"/>
      <c r="P25" s="16"/>
      <c r="Q25" s="17">
        <f>D25*-P25%</f>
        <v>0</v>
      </c>
      <c r="R25" s="22"/>
      <c r="S25" s="19" t="s">
        <v>7</v>
      </c>
      <c r="T25" s="38"/>
    </row>
    <row r="26" spans="1:20" ht="24.95" customHeight="1">
      <c r="A26" s="35" t="s">
        <v>16</v>
      </c>
      <c r="B26" s="34">
        <f>D26+D27</f>
        <v>137</v>
      </c>
      <c r="C26" s="14" t="s">
        <v>6</v>
      </c>
      <c r="D26" s="14">
        <v>71</v>
      </c>
      <c r="E26" s="34">
        <f>F26+F27</f>
        <v>132</v>
      </c>
      <c r="F26" s="25">
        <v>69</v>
      </c>
      <c r="G26" s="34">
        <f>H26+H27</f>
        <v>140</v>
      </c>
      <c r="H26" s="25">
        <v>71</v>
      </c>
      <c r="I26" s="34">
        <f>J26+J27</f>
        <v>134.66666666666669</v>
      </c>
      <c r="J26" s="15">
        <f t="shared" si="2"/>
        <v>69.666666666666671</v>
      </c>
      <c r="K26" s="34">
        <f>L26+L27</f>
        <v>-2.3333333333333286</v>
      </c>
      <c r="L26" s="16">
        <f t="shared" si="16"/>
        <v>-1.3333333333333286</v>
      </c>
      <c r="M26" s="16">
        <f t="shared" si="17"/>
        <v>-1.8779342723004646</v>
      </c>
      <c r="N26" s="34">
        <f>I26/B26*100-100</f>
        <v>-1.7031630170316134</v>
      </c>
      <c r="O26" s="34"/>
      <c r="P26" s="16"/>
      <c r="Q26" s="16"/>
      <c r="R26" s="20"/>
      <c r="S26" s="19" t="s">
        <v>6</v>
      </c>
      <c r="T26" s="38" t="s">
        <v>16</v>
      </c>
    </row>
    <row r="27" spans="1:20" ht="24.95" customHeight="1">
      <c r="A27" s="37"/>
      <c r="B27" s="34"/>
      <c r="C27" s="14" t="s">
        <v>7</v>
      </c>
      <c r="D27" s="14">
        <v>66</v>
      </c>
      <c r="E27" s="34"/>
      <c r="F27" s="25">
        <v>63</v>
      </c>
      <c r="G27" s="34"/>
      <c r="H27" s="25">
        <v>69</v>
      </c>
      <c r="I27" s="34"/>
      <c r="J27" s="15">
        <f t="shared" si="2"/>
        <v>65</v>
      </c>
      <c r="K27" s="34"/>
      <c r="L27" s="16">
        <f t="shared" si="16"/>
        <v>-1</v>
      </c>
      <c r="M27" s="16">
        <f t="shared" si="17"/>
        <v>-1.5151515151515156</v>
      </c>
      <c r="N27" s="34"/>
      <c r="O27" s="34"/>
      <c r="P27" s="16"/>
      <c r="Q27" s="25"/>
      <c r="R27" s="21"/>
      <c r="S27" s="19" t="s">
        <v>7</v>
      </c>
      <c r="T27" s="38"/>
    </row>
    <row r="28" spans="1:20" ht="24.95" customHeight="1">
      <c r="A28" s="35" t="s">
        <v>17</v>
      </c>
      <c r="B28" s="34">
        <f t="shared" ref="B28:B37" si="26">D28+D29+D30</f>
        <v>168</v>
      </c>
      <c r="C28" s="14" t="s">
        <v>6</v>
      </c>
      <c r="D28" s="14">
        <v>67</v>
      </c>
      <c r="E28" s="34">
        <f t="shared" ref="E28" si="27">F28+F29+F30</f>
        <v>168</v>
      </c>
      <c r="F28" s="25">
        <v>69</v>
      </c>
      <c r="G28" s="34">
        <f t="shared" ref="G28:I28" si="28">H28+H29+H30</f>
        <v>168</v>
      </c>
      <c r="H28" s="25">
        <v>69</v>
      </c>
      <c r="I28" s="34">
        <f t="shared" si="28"/>
        <v>168.00000000000003</v>
      </c>
      <c r="J28" s="15">
        <f t="shared" si="2"/>
        <v>69</v>
      </c>
      <c r="K28" s="34">
        <f t="shared" ref="K28" si="29">L28+L29+L30</f>
        <v>5.3290705182007514E-15</v>
      </c>
      <c r="L28" s="16">
        <f t="shared" si="16"/>
        <v>2</v>
      </c>
      <c r="M28" s="16">
        <f t="shared" si="17"/>
        <v>2.985074626865682</v>
      </c>
      <c r="N28" s="26">
        <f>I28/B28*100-100</f>
        <v>0</v>
      </c>
      <c r="O28" s="34"/>
      <c r="P28" s="16"/>
      <c r="Q28" s="25"/>
      <c r="R28" s="21"/>
      <c r="S28" s="19" t="s">
        <v>6</v>
      </c>
      <c r="T28" s="38" t="s">
        <v>17</v>
      </c>
    </row>
    <row r="29" spans="1:20" ht="24.95" customHeight="1">
      <c r="A29" s="36"/>
      <c r="B29" s="34"/>
      <c r="C29" s="14" t="s">
        <v>7</v>
      </c>
      <c r="D29" s="14">
        <v>89</v>
      </c>
      <c r="E29" s="34"/>
      <c r="F29" s="25">
        <v>88</v>
      </c>
      <c r="G29" s="34"/>
      <c r="H29" s="25">
        <v>87</v>
      </c>
      <c r="I29" s="34"/>
      <c r="J29" s="15">
        <f t="shared" si="2"/>
        <v>87.666666666666671</v>
      </c>
      <c r="K29" s="34"/>
      <c r="L29" s="16">
        <f t="shared" si="16"/>
        <v>-1.3333333333333286</v>
      </c>
      <c r="M29" s="16">
        <f t="shared" si="17"/>
        <v>-1.4981273408239559</v>
      </c>
      <c r="N29" s="39"/>
      <c r="O29" s="34"/>
      <c r="P29" s="16"/>
      <c r="Q29" s="25"/>
      <c r="R29" s="21"/>
      <c r="S29" s="19" t="s">
        <v>7</v>
      </c>
      <c r="T29" s="38"/>
    </row>
    <row r="30" spans="1:20" ht="24.95" customHeight="1">
      <c r="A30" s="37"/>
      <c r="B30" s="34"/>
      <c r="C30" s="14" t="s">
        <v>8</v>
      </c>
      <c r="D30" s="14">
        <v>12</v>
      </c>
      <c r="E30" s="34"/>
      <c r="F30" s="25">
        <v>11</v>
      </c>
      <c r="G30" s="34"/>
      <c r="H30" s="25">
        <v>12</v>
      </c>
      <c r="I30" s="34"/>
      <c r="J30" s="15">
        <f t="shared" si="2"/>
        <v>11.333333333333334</v>
      </c>
      <c r="K30" s="34"/>
      <c r="L30" s="16">
        <f t="shared" si="16"/>
        <v>-0.66666666666666607</v>
      </c>
      <c r="M30" s="16">
        <f t="shared" si="17"/>
        <v>-5.5555555555555429</v>
      </c>
      <c r="N30" s="27"/>
      <c r="O30" s="34"/>
      <c r="P30" s="16">
        <f t="shared" si="4"/>
        <v>-3.5555555555555429</v>
      </c>
      <c r="Q30" s="17">
        <f>D30*-P30%</f>
        <v>0.4266666666666652</v>
      </c>
      <c r="R30" s="22"/>
      <c r="S30" s="19" t="s">
        <v>8</v>
      </c>
      <c r="T30" s="38"/>
    </row>
    <row r="31" spans="1:20" ht="24.95" customHeight="1">
      <c r="A31" s="35" t="s">
        <v>18</v>
      </c>
      <c r="B31" s="34">
        <f t="shared" si="26"/>
        <v>217</v>
      </c>
      <c r="C31" s="14" t="s">
        <v>6</v>
      </c>
      <c r="D31" s="14">
        <v>81</v>
      </c>
      <c r="E31" s="34">
        <f t="shared" ref="E31" si="30">F31+F32+F33</f>
        <v>219</v>
      </c>
      <c r="F31" s="25">
        <v>80</v>
      </c>
      <c r="G31" s="34">
        <f t="shared" ref="G31:I34" si="31">H31+H32+H33</f>
        <v>205</v>
      </c>
      <c r="H31" s="16">
        <v>77</v>
      </c>
      <c r="I31" s="34">
        <f t="shared" si="31"/>
        <v>214.33333333333331</v>
      </c>
      <c r="J31" s="15">
        <f t="shared" si="2"/>
        <v>79</v>
      </c>
      <c r="K31" s="34">
        <f t="shared" ref="K31" si="32">L31+L32+L33</f>
        <v>-2.6666666666666714</v>
      </c>
      <c r="L31" s="16">
        <f t="shared" si="16"/>
        <v>-2</v>
      </c>
      <c r="M31" s="16">
        <f t="shared" si="17"/>
        <v>-2.4691358024691397</v>
      </c>
      <c r="N31" s="26">
        <f>I31/B31*100-100</f>
        <v>-1.2288786482335041</v>
      </c>
      <c r="O31" s="34"/>
      <c r="P31" s="16"/>
      <c r="Q31" s="17">
        <f>D31*-P31%</f>
        <v>0</v>
      </c>
      <c r="R31" s="22"/>
      <c r="S31" s="19" t="s">
        <v>6</v>
      </c>
      <c r="T31" s="38" t="s">
        <v>18</v>
      </c>
    </row>
    <row r="32" spans="1:20" ht="24.95" customHeight="1">
      <c r="A32" s="36"/>
      <c r="B32" s="34"/>
      <c r="C32" s="14" t="s">
        <v>7</v>
      </c>
      <c r="D32" s="14">
        <v>121</v>
      </c>
      <c r="E32" s="34"/>
      <c r="F32" s="25">
        <v>124</v>
      </c>
      <c r="G32" s="34"/>
      <c r="H32" s="16">
        <v>119</v>
      </c>
      <c r="I32" s="34"/>
      <c r="J32" s="15">
        <f t="shared" si="2"/>
        <v>122.33333333333333</v>
      </c>
      <c r="K32" s="34"/>
      <c r="L32" s="16">
        <f t="shared" si="16"/>
        <v>1.3333333333333286</v>
      </c>
      <c r="M32" s="16">
        <f t="shared" si="17"/>
        <v>1.1019283746556425</v>
      </c>
      <c r="N32" s="39"/>
      <c r="O32" s="34"/>
      <c r="P32" s="16"/>
      <c r="Q32" s="16"/>
      <c r="R32" s="20"/>
      <c r="S32" s="19" t="s">
        <v>7</v>
      </c>
      <c r="T32" s="38"/>
    </row>
    <row r="33" spans="1:20" ht="24.95" customHeight="1">
      <c r="A33" s="37"/>
      <c r="B33" s="34"/>
      <c r="C33" s="14" t="s">
        <v>8</v>
      </c>
      <c r="D33" s="14">
        <v>15</v>
      </c>
      <c r="E33" s="34"/>
      <c r="F33" s="16">
        <v>15</v>
      </c>
      <c r="G33" s="34"/>
      <c r="H33" s="16">
        <v>9</v>
      </c>
      <c r="I33" s="34"/>
      <c r="J33" s="15">
        <f t="shared" si="2"/>
        <v>13</v>
      </c>
      <c r="K33" s="34"/>
      <c r="L33" s="16">
        <f t="shared" si="16"/>
        <v>-2</v>
      </c>
      <c r="M33" s="16">
        <f t="shared" si="17"/>
        <v>-13.333333333333329</v>
      </c>
      <c r="N33" s="27"/>
      <c r="O33" s="34"/>
      <c r="P33" s="16">
        <f t="shared" si="4"/>
        <v>-11.333333333333329</v>
      </c>
      <c r="Q33" s="17">
        <f t="shared" ref="Q33:Q34" si="33">D33*-P33%</f>
        <v>1.6999999999999993</v>
      </c>
      <c r="R33" s="18" t="s">
        <v>43</v>
      </c>
      <c r="S33" s="19" t="s">
        <v>8</v>
      </c>
      <c r="T33" s="38"/>
    </row>
    <row r="34" spans="1:20" ht="24.95" customHeight="1">
      <c r="A34" s="35" t="s">
        <v>19</v>
      </c>
      <c r="B34" s="34">
        <f t="shared" si="26"/>
        <v>293</v>
      </c>
      <c r="C34" s="14" t="s">
        <v>6</v>
      </c>
      <c r="D34" s="14">
        <v>138</v>
      </c>
      <c r="E34" s="34">
        <f t="shared" ref="E34" si="34">F34+F35+F36</f>
        <v>266</v>
      </c>
      <c r="F34" s="16">
        <v>133</v>
      </c>
      <c r="G34" s="34">
        <f t="shared" si="31"/>
        <v>276</v>
      </c>
      <c r="H34" s="16">
        <v>125</v>
      </c>
      <c r="I34" s="34">
        <f t="shared" si="31"/>
        <v>269.33333333333337</v>
      </c>
      <c r="J34" s="15">
        <f t="shared" si="2"/>
        <v>130.33333333333334</v>
      </c>
      <c r="K34" s="34">
        <f t="shared" ref="K34" si="35">L34+L35+L36</f>
        <v>-23.66666666666665</v>
      </c>
      <c r="L34" s="16">
        <f t="shared" si="16"/>
        <v>-7.6666666666666572</v>
      </c>
      <c r="M34" s="16">
        <f t="shared" si="17"/>
        <v>-5.5555555555555429</v>
      </c>
      <c r="N34" s="26">
        <f>I34/B34*100-100</f>
        <v>-8.0773606370875797</v>
      </c>
      <c r="O34" s="34">
        <f>N34+2</f>
        <v>-6.0773606370875797</v>
      </c>
      <c r="P34" s="16">
        <f t="shared" si="4"/>
        <v>-3.5555555555555429</v>
      </c>
      <c r="Q34" s="17">
        <f t="shared" si="33"/>
        <v>4.9066666666666494</v>
      </c>
      <c r="R34" s="18" t="s">
        <v>43</v>
      </c>
      <c r="S34" s="19" t="s">
        <v>6</v>
      </c>
      <c r="T34" s="38" t="s">
        <v>19</v>
      </c>
    </row>
    <row r="35" spans="1:20" ht="24.95" customHeight="1">
      <c r="A35" s="36"/>
      <c r="B35" s="34"/>
      <c r="C35" s="14" t="s">
        <v>7</v>
      </c>
      <c r="D35" s="14">
        <v>139</v>
      </c>
      <c r="E35" s="34"/>
      <c r="F35" s="16">
        <v>133</v>
      </c>
      <c r="G35" s="34"/>
      <c r="H35" s="16">
        <v>140</v>
      </c>
      <c r="I35" s="34"/>
      <c r="J35" s="15">
        <f t="shared" si="2"/>
        <v>135.33333333333334</v>
      </c>
      <c r="K35" s="34"/>
      <c r="L35" s="16">
        <f t="shared" si="16"/>
        <v>-3.6666666666666572</v>
      </c>
      <c r="M35" s="16">
        <f t="shared" si="17"/>
        <v>-2.6378896882494018</v>
      </c>
      <c r="N35" s="39"/>
      <c r="O35" s="34"/>
      <c r="P35" s="16">
        <f t="shared" si="4"/>
        <v>-0.63788968824940184</v>
      </c>
      <c r="Q35" s="17">
        <f>D35*-P35%</f>
        <v>0.88666666666666849</v>
      </c>
      <c r="R35" s="18" t="s">
        <v>43</v>
      </c>
      <c r="S35" s="19" t="s">
        <v>7</v>
      </c>
      <c r="T35" s="38"/>
    </row>
    <row r="36" spans="1:20" ht="24.95" customHeight="1">
      <c r="A36" s="37"/>
      <c r="B36" s="34"/>
      <c r="C36" s="14" t="s">
        <v>8</v>
      </c>
      <c r="D36" s="14">
        <v>16</v>
      </c>
      <c r="E36" s="34"/>
      <c r="F36" s="16">
        <v>0</v>
      </c>
      <c r="G36" s="34"/>
      <c r="H36" s="16">
        <v>11</v>
      </c>
      <c r="I36" s="34"/>
      <c r="J36" s="15">
        <f t="shared" si="2"/>
        <v>3.6666666666666665</v>
      </c>
      <c r="K36" s="34"/>
      <c r="L36" s="16">
        <f t="shared" si="16"/>
        <v>-12.333333333333334</v>
      </c>
      <c r="M36" s="16">
        <f t="shared" si="17"/>
        <v>-77.083333333333343</v>
      </c>
      <c r="N36" s="27"/>
      <c r="O36" s="34"/>
      <c r="P36" s="16">
        <f t="shared" si="4"/>
        <v>-75.083333333333343</v>
      </c>
      <c r="Q36" s="17">
        <f>D36*-P36%</f>
        <v>12.013333333333335</v>
      </c>
      <c r="R36" s="18" t="s">
        <v>43</v>
      </c>
      <c r="S36" s="19" t="s">
        <v>8</v>
      </c>
      <c r="T36" s="38"/>
    </row>
    <row r="37" spans="1:20" ht="24.95" customHeight="1">
      <c r="A37" s="35" t="s">
        <v>20</v>
      </c>
      <c r="B37" s="34">
        <f t="shared" si="26"/>
        <v>400</v>
      </c>
      <c r="C37" s="14" t="s">
        <v>6</v>
      </c>
      <c r="D37" s="14">
        <v>177</v>
      </c>
      <c r="E37" s="34">
        <f t="shared" ref="E37" si="36">F37+F38+F39</f>
        <v>406</v>
      </c>
      <c r="F37" s="16">
        <v>184</v>
      </c>
      <c r="G37" s="34">
        <f t="shared" ref="G37:I37" si="37">H37+H38+H39</f>
        <v>405</v>
      </c>
      <c r="H37" s="16">
        <v>183</v>
      </c>
      <c r="I37" s="34">
        <f t="shared" si="37"/>
        <v>405.66666666666663</v>
      </c>
      <c r="J37" s="15">
        <f t="shared" si="2"/>
        <v>183.66666666666666</v>
      </c>
      <c r="K37" s="34">
        <f t="shared" ref="K37" si="38">L37+L38+L39</f>
        <v>5.6666666666666572</v>
      </c>
      <c r="L37" s="16">
        <f t="shared" si="16"/>
        <v>6.6666666666666572</v>
      </c>
      <c r="M37" s="16">
        <f t="shared" si="17"/>
        <v>3.7664783427495223</v>
      </c>
      <c r="N37" s="26">
        <f>I37/B37*100-100</f>
        <v>1.4166666666666714</v>
      </c>
      <c r="O37" s="34"/>
      <c r="P37" s="16"/>
      <c r="Q37" s="25"/>
      <c r="R37" s="21"/>
      <c r="S37" s="19" t="s">
        <v>6</v>
      </c>
      <c r="T37" s="38" t="s">
        <v>20</v>
      </c>
    </row>
    <row r="38" spans="1:20" ht="24.95" customHeight="1">
      <c r="A38" s="36"/>
      <c r="B38" s="34"/>
      <c r="C38" s="14" t="s">
        <v>7</v>
      </c>
      <c r="D38" s="14">
        <v>188</v>
      </c>
      <c r="E38" s="34"/>
      <c r="F38" s="16">
        <v>185</v>
      </c>
      <c r="G38" s="34"/>
      <c r="H38" s="16">
        <v>185</v>
      </c>
      <c r="I38" s="34"/>
      <c r="J38" s="15">
        <f t="shared" si="2"/>
        <v>185</v>
      </c>
      <c r="K38" s="34"/>
      <c r="L38" s="16">
        <f t="shared" si="16"/>
        <v>-3</v>
      </c>
      <c r="M38" s="16">
        <f t="shared" si="17"/>
        <v>-1.5957446808510696</v>
      </c>
      <c r="N38" s="39"/>
      <c r="O38" s="34"/>
      <c r="P38" s="16"/>
      <c r="Q38" s="25"/>
      <c r="R38" s="21"/>
      <c r="S38" s="19" t="s">
        <v>7</v>
      </c>
      <c r="T38" s="38"/>
    </row>
    <row r="39" spans="1:20" ht="24.95" customHeight="1">
      <c r="A39" s="37"/>
      <c r="B39" s="34"/>
      <c r="C39" s="14" t="s">
        <v>8</v>
      </c>
      <c r="D39" s="14">
        <v>35</v>
      </c>
      <c r="E39" s="34"/>
      <c r="F39" s="16">
        <v>37</v>
      </c>
      <c r="G39" s="34"/>
      <c r="H39" s="16">
        <v>37</v>
      </c>
      <c r="I39" s="34"/>
      <c r="J39" s="15">
        <f t="shared" si="2"/>
        <v>37</v>
      </c>
      <c r="K39" s="34"/>
      <c r="L39" s="16">
        <f t="shared" si="16"/>
        <v>2</v>
      </c>
      <c r="M39" s="16">
        <f t="shared" si="17"/>
        <v>5.7142857142857224</v>
      </c>
      <c r="N39" s="27"/>
      <c r="O39" s="34"/>
      <c r="P39" s="16"/>
      <c r="Q39" s="25"/>
      <c r="R39" s="21"/>
      <c r="S39" s="19" t="s">
        <v>8</v>
      </c>
      <c r="T39" s="38"/>
    </row>
    <row r="40" spans="1:20" ht="24.95" customHeight="1">
      <c r="A40" s="35" t="s">
        <v>21</v>
      </c>
      <c r="B40" s="34">
        <f t="shared" ref="B40" si="39">D40+D41</f>
        <v>141</v>
      </c>
      <c r="C40" s="14" t="s">
        <v>6</v>
      </c>
      <c r="D40" s="14">
        <v>69</v>
      </c>
      <c r="E40" s="34">
        <f>F40+F41</f>
        <v>136</v>
      </c>
      <c r="F40" s="16">
        <v>67</v>
      </c>
      <c r="G40" s="34">
        <f>H40+H41</f>
        <v>134</v>
      </c>
      <c r="H40" s="16">
        <v>62</v>
      </c>
      <c r="I40" s="34">
        <f>J40+J41</f>
        <v>135.33333333333331</v>
      </c>
      <c r="J40" s="15">
        <f t="shared" si="2"/>
        <v>65.333333333333329</v>
      </c>
      <c r="K40" s="34">
        <f>L40+L41</f>
        <v>-5.6666666666666714</v>
      </c>
      <c r="L40" s="16">
        <f t="shared" si="16"/>
        <v>-3.6666666666666714</v>
      </c>
      <c r="M40" s="16">
        <f t="shared" si="17"/>
        <v>-5.3140096618357546</v>
      </c>
      <c r="N40" s="34">
        <f>I40/B40*100-100</f>
        <v>-4.0189125295508461</v>
      </c>
      <c r="O40" s="34">
        <f>N40+2</f>
        <v>-2.0189125295508461</v>
      </c>
      <c r="P40" s="16">
        <f t="shared" si="4"/>
        <v>-3.3140096618357546</v>
      </c>
      <c r="Q40" s="17">
        <f>D40*-P40%</f>
        <v>2.2866666666666706</v>
      </c>
      <c r="R40" s="18" t="s">
        <v>43</v>
      </c>
      <c r="S40" s="19" t="s">
        <v>6</v>
      </c>
      <c r="T40" s="38" t="s">
        <v>21</v>
      </c>
    </row>
    <row r="41" spans="1:20" ht="24.95" customHeight="1">
      <c r="A41" s="37"/>
      <c r="B41" s="34"/>
      <c r="C41" s="14" t="s">
        <v>7</v>
      </c>
      <c r="D41" s="14">
        <v>72</v>
      </c>
      <c r="E41" s="34"/>
      <c r="F41" s="16">
        <v>69</v>
      </c>
      <c r="G41" s="34"/>
      <c r="H41" s="16">
        <v>72</v>
      </c>
      <c r="I41" s="34"/>
      <c r="J41" s="15">
        <f t="shared" si="2"/>
        <v>70</v>
      </c>
      <c r="K41" s="34"/>
      <c r="L41" s="16">
        <f t="shared" si="16"/>
        <v>-2</v>
      </c>
      <c r="M41" s="16">
        <f t="shared" si="17"/>
        <v>-2.7777777777777857</v>
      </c>
      <c r="N41" s="34"/>
      <c r="O41" s="34"/>
      <c r="P41" s="16">
        <f t="shared" ref="P41" si="40">M41+2</f>
        <v>-0.77777777777778567</v>
      </c>
      <c r="Q41" s="17">
        <f>D41*-P41%</f>
        <v>0.56000000000000572</v>
      </c>
      <c r="R41" s="18" t="s">
        <v>43</v>
      </c>
      <c r="S41" s="19" t="s">
        <v>7</v>
      </c>
      <c r="T41" s="38"/>
    </row>
    <row r="42" spans="1:20" ht="24.95" customHeight="1">
      <c r="A42" s="35" t="s">
        <v>22</v>
      </c>
      <c r="B42" s="34">
        <f t="shared" ref="B42" si="41">D42+D43</f>
        <v>93</v>
      </c>
      <c r="C42" s="14" t="s">
        <v>6</v>
      </c>
      <c r="D42" s="14">
        <v>45</v>
      </c>
      <c r="E42" s="34">
        <f>F42+F43</f>
        <v>96</v>
      </c>
      <c r="F42" s="16">
        <v>45</v>
      </c>
      <c r="G42" s="34">
        <f>H42+H43</f>
        <v>98</v>
      </c>
      <c r="H42" s="16">
        <v>48</v>
      </c>
      <c r="I42" s="34">
        <f>J42+J43</f>
        <v>96.666666666666657</v>
      </c>
      <c r="J42" s="15">
        <f t="shared" si="2"/>
        <v>46</v>
      </c>
      <c r="K42" s="34">
        <f>L42+L43</f>
        <v>3.6666666666666643</v>
      </c>
      <c r="L42" s="16">
        <f t="shared" si="16"/>
        <v>1</v>
      </c>
      <c r="M42" s="16">
        <f t="shared" si="17"/>
        <v>2.2222222222222143</v>
      </c>
      <c r="N42" s="34">
        <f>I42/B42*100-100</f>
        <v>3.9426523297490803</v>
      </c>
      <c r="O42" s="34"/>
      <c r="P42" s="16"/>
      <c r="Q42" s="16"/>
      <c r="R42" s="22"/>
      <c r="S42" s="19" t="s">
        <v>6</v>
      </c>
      <c r="T42" s="38" t="s">
        <v>22</v>
      </c>
    </row>
    <row r="43" spans="1:20" ht="24.95" customHeight="1">
      <c r="A43" s="37"/>
      <c r="B43" s="34"/>
      <c r="C43" s="14" t="s">
        <v>7</v>
      </c>
      <c r="D43" s="14">
        <v>48</v>
      </c>
      <c r="E43" s="34"/>
      <c r="F43" s="16">
        <v>51</v>
      </c>
      <c r="G43" s="34"/>
      <c r="H43" s="16">
        <v>50</v>
      </c>
      <c r="I43" s="34"/>
      <c r="J43" s="15">
        <f t="shared" si="2"/>
        <v>50.666666666666664</v>
      </c>
      <c r="K43" s="34"/>
      <c r="L43" s="16">
        <f t="shared" si="16"/>
        <v>2.6666666666666643</v>
      </c>
      <c r="M43" s="16">
        <f t="shared" si="17"/>
        <v>5.5555555555555571</v>
      </c>
      <c r="N43" s="34"/>
      <c r="O43" s="34"/>
      <c r="P43" s="16"/>
      <c r="Q43" s="16"/>
      <c r="R43" s="20"/>
      <c r="S43" s="19" t="s">
        <v>7</v>
      </c>
      <c r="T43" s="38"/>
    </row>
    <row r="44" spans="1:20" ht="24.95" customHeight="1">
      <c r="A44" s="35" t="s">
        <v>23</v>
      </c>
      <c r="B44" s="34">
        <f t="shared" ref="B44" si="42">D44+D45+D46</f>
        <v>284</v>
      </c>
      <c r="C44" s="14" t="s">
        <v>6</v>
      </c>
      <c r="D44" s="14">
        <v>136</v>
      </c>
      <c r="E44" s="34">
        <f>F44+F45+F46</f>
        <v>269</v>
      </c>
      <c r="F44" s="16">
        <v>130</v>
      </c>
      <c r="G44" s="34">
        <f>H44+H45+H46</f>
        <v>266</v>
      </c>
      <c r="H44" s="16">
        <v>120</v>
      </c>
      <c r="I44" s="34">
        <f>J44+J45+J46</f>
        <v>268</v>
      </c>
      <c r="J44" s="15">
        <f t="shared" si="2"/>
        <v>126.66666666666667</v>
      </c>
      <c r="K44" s="34">
        <f>L44+L45+L46</f>
        <v>-15.999999999999989</v>
      </c>
      <c r="L44" s="16">
        <f t="shared" si="16"/>
        <v>-9.3333333333333286</v>
      </c>
      <c r="M44" s="16">
        <f t="shared" si="17"/>
        <v>-6.8627450980392126</v>
      </c>
      <c r="N44" s="26">
        <f>I44/B44*100-100</f>
        <v>-5.6338028169014081</v>
      </c>
      <c r="O44" s="34">
        <f>N44+2</f>
        <v>-3.6338028169014081</v>
      </c>
      <c r="P44" s="16">
        <f t="shared" si="4"/>
        <v>-4.8627450980392126</v>
      </c>
      <c r="Q44" s="17">
        <f>D44*-P44%</f>
        <v>6.6133333333333288</v>
      </c>
      <c r="R44" s="18" t="s">
        <v>43</v>
      </c>
      <c r="S44" s="19" t="s">
        <v>6</v>
      </c>
      <c r="T44" s="38" t="s">
        <v>23</v>
      </c>
    </row>
    <row r="45" spans="1:20" ht="24.95" customHeight="1">
      <c r="A45" s="36"/>
      <c r="B45" s="34"/>
      <c r="C45" s="14" t="s">
        <v>7</v>
      </c>
      <c r="D45" s="14">
        <v>119</v>
      </c>
      <c r="E45" s="34"/>
      <c r="F45" s="16">
        <v>111</v>
      </c>
      <c r="G45" s="34"/>
      <c r="H45" s="16">
        <v>122</v>
      </c>
      <c r="I45" s="34"/>
      <c r="J45" s="15">
        <f t="shared" si="2"/>
        <v>114.66666666666667</v>
      </c>
      <c r="K45" s="34"/>
      <c r="L45" s="16">
        <f t="shared" si="16"/>
        <v>-4.3333333333333286</v>
      </c>
      <c r="M45" s="16">
        <f t="shared" si="17"/>
        <v>-3.6414565826330545</v>
      </c>
      <c r="N45" s="39"/>
      <c r="O45" s="34"/>
      <c r="P45" s="16">
        <f t="shared" si="4"/>
        <v>-1.6414565826330545</v>
      </c>
      <c r="Q45" s="17">
        <f>D45*-P45%</f>
        <v>1.9533333333333349</v>
      </c>
      <c r="R45" s="18" t="s">
        <v>43</v>
      </c>
      <c r="S45" s="19" t="s">
        <v>7</v>
      </c>
      <c r="T45" s="38"/>
    </row>
    <row r="46" spans="1:20" ht="24.95" customHeight="1">
      <c r="A46" s="37"/>
      <c r="B46" s="34"/>
      <c r="C46" s="14" t="s">
        <v>8</v>
      </c>
      <c r="D46" s="14">
        <v>29</v>
      </c>
      <c r="E46" s="34"/>
      <c r="F46" s="16">
        <v>28</v>
      </c>
      <c r="G46" s="34"/>
      <c r="H46" s="16">
        <v>24</v>
      </c>
      <c r="I46" s="34"/>
      <c r="J46" s="15">
        <f t="shared" si="2"/>
        <v>26.666666666666668</v>
      </c>
      <c r="K46" s="34"/>
      <c r="L46" s="16">
        <f t="shared" si="16"/>
        <v>-2.3333333333333321</v>
      </c>
      <c r="M46" s="16">
        <f t="shared" si="17"/>
        <v>-8.0459770114942586</v>
      </c>
      <c r="N46" s="27"/>
      <c r="O46" s="34"/>
      <c r="P46" s="16">
        <f t="shared" si="4"/>
        <v>-6.0459770114942586</v>
      </c>
      <c r="Q46" s="17">
        <f>D46*-P46%</f>
        <v>1.753333333333335</v>
      </c>
      <c r="R46" s="18" t="s">
        <v>43</v>
      </c>
      <c r="S46" s="19" t="s">
        <v>8</v>
      </c>
      <c r="T46" s="38"/>
    </row>
    <row r="47" spans="1:20" ht="24.95" customHeight="1">
      <c r="A47" s="33" t="s">
        <v>24</v>
      </c>
      <c r="B47" s="34">
        <f>D47+D48</f>
        <v>14</v>
      </c>
      <c r="C47" s="14" t="s">
        <v>6</v>
      </c>
      <c r="D47" s="14">
        <v>8</v>
      </c>
      <c r="E47" s="34">
        <f>F47+F48</f>
        <v>14</v>
      </c>
      <c r="F47" s="16">
        <v>7</v>
      </c>
      <c r="G47" s="34">
        <f>H47+H48</f>
        <v>16</v>
      </c>
      <c r="H47" s="16">
        <v>8</v>
      </c>
      <c r="I47" s="34">
        <f>J47+J48</f>
        <v>14.666666666666666</v>
      </c>
      <c r="J47" s="15">
        <f t="shared" si="2"/>
        <v>7.333333333333333</v>
      </c>
      <c r="K47" s="34">
        <f>L47+L48</f>
        <v>0.66666666666666607</v>
      </c>
      <c r="L47" s="16">
        <f t="shared" si="16"/>
        <v>-0.66666666666666696</v>
      </c>
      <c r="M47" s="16">
        <f t="shared" si="17"/>
        <v>-8.3333333333333428</v>
      </c>
      <c r="N47" s="34">
        <f>I47/B47*100-100</f>
        <v>4.7619047619047734</v>
      </c>
      <c r="O47" s="34"/>
      <c r="P47" s="16">
        <f t="shared" si="4"/>
        <v>-6.3333333333333428</v>
      </c>
      <c r="Q47" s="17">
        <f>D47*-P47%</f>
        <v>0.50666666666666738</v>
      </c>
      <c r="R47" s="18" t="s">
        <v>43</v>
      </c>
      <c r="S47" s="19" t="s">
        <v>6</v>
      </c>
      <c r="T47" s="38" t="s">
        <v>24</v>
      </c>
    </row>
    <row r="48" spans="1:20" ht="24" customHeight="1">
      <c r="A48" s="33"/>
      <c r="B48" s="34"/>
      <c r="C48" s="14" t="s">
        <v>7</v>
      </c>
      <c r="D48" s="14">
        <v>6</v>
      </c>
      <c r="E48" s="34"/>
      <c r="F48" s="16">
        <v>7</v>
      </c>
      <c r="G48" s="34"/>
      <c r="H48" s="16">
        <v>8</v>
      </c>
      <c r="I48" s="34"/>
      <c r="J48" s="15">
        <f t="shared" si="2"/>
        <v>7.333333333333333</v>
      </c>
      <c r="K48" s="34"/>
      <c r="L48" s="16">
        <f t="shared" si="16"/>
        <v>1.333333333333333</v>
      </c>
      <c r="M48" s="16">
        <f t="shared" si="17"/>
        <v>22.222222222222214</v>
      </c>
      <c r="N48" s="34"/>
      <c r="O48" s="34"/>
      <c r="P48" s="16"/>
      <c r="Q48" s="17"/>
      <c r="R48" s="22"/>
      <c r="S48" s="19" t="s">
        <v>7</v>
      </c>
      <c r="T48" s="38"/>
    </row>
    <row r="49" spans="1:20" ht="0.75" customHeight="1">
      <c r="A49" s="29" t="s">
        <v>25</v>
      </c>
      <c r="B49" s="28">
        <f>SUM(B4:B48)</f>
        <v>5546</v>
      </c>
      <c r="C49" s="11" t="s">
        <v>6</v>
      </c>
      <c r="D49" s="11">
        <f>D4+D7+D10+D15+D18+D21+D24+D26+D28+D31+D34+D37+D40+D42+D44+D47</f>
        <v>2394</v>
      </c>
      <c r="E49" s="28">
        <f>SUM(E4:E48)</f>
        <v>5383</v>
      </c>
      <c r="F49" s="11">
        <f>F4+F7+F10+F15+F18+F21+F24+F26+F28+F31+F34+F37+F40+F42+F44+F47</f>
        <v>2349</v>
      </c>
      <c r="G49" s="28">
        <f>SUM(G4:G48)</f>
        <v>5454</v>
      </c>
      <c r="H49" s="11">
        <f>H4+H7+H10+H15+H18+H21+H24+H26+H28+H31+H34+H37+H40+H42+H44+H47</f>
        <v>2371</v>
      </c>
      <c r="I49" s="28">
        <f>SUM(I4:I48)</f>
        <v>5406.666666666667</v>
      </c>
      <c r="J49" s="11">
        <f>J4+J7+J10+J15+J18+J21+J24+J26+J28+J31+J34+J37+J40+J42+J44+J47</f>
        <v>2356.3333333333335</v>
      </c>
      <c r="K49" s="28">
        <f>SUM(K4:K48)</f>
        <v>-139.33333333333331</v>
      </c>
      <c r="L49" s="11">
        <f>L4+L7+L10+L15+L18+L21+L24+L26+L28+L31+L34+L37+L40+L42+L44+L47</f>
        <v>-37.666666666666693</v>
      </c>
      <c r="M49" s="10"/>
      <c r="N49" s="28"/>
      <c r="O49" s="28"/>
      <c r="P49" s="30"/>
      <c r="Q49" s="28">
        <f>SUM(Q4:Q48)</f>
        <v>115.33999999999997</v>
      </c>
      <c r="R49" s="11"/>
      <c r="S49" s="11" t="s">
        <v>6</v>
      </c>
      <c r="T49" s="29" t="s">
        <v>25</v>
      </c>
    </row>
    <row r="50" spans="1:20" ht="20.25" hidden="1" customHeight="1">
      <c r="A50" s="29"/>
      <c r="B50" s="28"/>
      <c r="C50" s="11" t="s">
        <v>7</v>
      </c>
      <c r="D50" s="11">
        <f>D5+D8+D11+D16+D19+D22+D25+D27+D29+D32+D35+D38+D41+D43+D45+D48+D13</f>
        <v>2691</v>
      </c>
      <c r="E50" s="28"/>
      <c r="F50" s="11">
        <f>F5+F8+F11+F16+F19+F22+F25+F27+F29+F32+F35+F38+F41+F43+F45+F48+F13</f>
        <v>2623</v>
      </c>
      <c r="G50" s="28"/>
      <c r="H50" s="11">
        <f>H5+H8+H11+H16+H19+H22+H25+H27+H29+H32+H35+H38+H41+H43+H45+H48+H13</f>
        <v>2695</v>
      </c>
      <c r="I50" s="28"/>
      <c r="J50" s="11">
        <f>J5+J8+J11+J16+J19+J22+J25+J27+J29+J32+J35+J38+J41+J43+J45+J48+J13</f>
        <v>2647.0000000000005</v>
      </c>
      <c r="K50" s="28"/>
      <c r="L50" s="11">
        <f>L5+L8+L11+L16+L19+L22+L25+L27+L29+L32+L35+L38+L41+L43+L45+L48</f>
        <v>-26.333333333333275</v>
      </c>
      <c r="M50" s="10"/>
      <c r="N50" s="28"/>
      <c r="O50" s="28"/>
      <c r="P50" s="31"/>
      <c r="Q50" s="28"/>
      <c r="R50" s="11"/>
      <c r="S50" s="11" t="s">
        <v>7</v>
      </c>
      <c r="T50" s="29"/>
    </row>
    <row r="51" spans="1:20" ht="33.75" hidden="1" customHeight="1">
      <c r="A51" s="29"/>
      <c r="B51" s="28"/>
      <c r="C51" s="11" t="s">
        <v>8</v>
      </c>
      <c r="D51" s="11">
        <f>D6+D9+D12+D17+D20+D23+D30+D33+D36+D39+D46+D14</f>
        <v>461</v>
      </c>
      <c r="E51" s="28"/>
      <c r="F51" s="11">
        <f>F6+F9+F12+F17+F20+F23+F30+F33+F36+F39+F46+F14</f>
        <v>411</v>
      </c>
      <c r="G51" s="28"/>
      <c r="H51" s="11">
        <f>H6+H9+H12+H17+H20+H23+H30+H33+H36+H39+H46+H14</f>
        <v>388</v>
      </c>
      <c r="I51" s="28"/>
      <c r="J51" s="11">
        <f>J6+J9+J12+J17+J20+J23+J30+J33+J36+J39+J46+J14</f>
        <v>403.33333333333337</v>
      </c>
      <c r="K51" s="28"/>
      <c r="L51" s="11">
        <f>L6+L9+L12+L17+L20+L23+L30+L33+L36+L39+L46</f>
        <v>-22.999999999999996</v>
      </c>
      <c r="M51" s="10"/>
      <c r="N51" s="28"/>
      <c r="O51" s="28"/>
      <c r="P51" s="32"/>
      <c r="Q51" s="28"/>
      <c r="R51" s="11"/>
      <c r="S51" s="11" t="s">
        <v>8</v>
      </c>
      <c r="T51" s="29"/>
    </row>
  </sheetData>
  <mergeCells count="174">
    <mergeCell ref="Q2:Q3"/>
    <mergeCell ref="R2:R3"/>
    <mergeCell ref="S2:S3"/>
    <mergeCell ref="T2:T3"/>
    <mergeCell ref="A4:A6"/>
    <mergeCell ref="B4:B6"/>
    <mergeCell ref="E4:E6"/>
    <mergeCell ref="G4:G6"/>
    <mergeCell ref="I4:I6"/>
    <mergeCell ref="K4:K6"/>
    <mergeCell ref="A2:D2"/>
    <mergeCell ref="E2:F2"/>
    <mergeCell ref="G2:H2"/>
    <mergeCell ref="I2:J2"/>
    <mergeCell ref="K2:L2"/>
    <mergeCell ref="P2:P3"/>
    <mergeCell ref="N4:N6"/>
    <mergeCell ref="O4:O6"/>
    <mergeCell ref="T4:T6"/>
    <mergeCell ref="M2:O2"/>
    <mergeCell ref="N15:N17"/>
    <mergeCell ref="O15:O17"/>
    <mergeCell ref="T7:T9"/>
    <mergeCell ref="A10:A12"/>
    <mergeCell ref="B10:B12"/>
    <mergeCell ref="E10:E12"/>
    <mergeCell ref="G10:G12"/>
    <mergeCell ref="I10:I12"/>
    <mergeCell ref="K10:K12"/>
    <mergeCell ref="N10:N12"/>
    <mergeCell ref="O10:O12"/>
    <mergeCell ref="T10:T12"/>
    <mergeCell ref="A7:A9"/>
    <mergeCell ref="B7:B9"/>
    <mergeCell ref="E7:E9"/>
    <mergeCell ref="G7:G9"/>
    <mergeCell ref="I7:I9"/>
    <mergeCell ref="K7:K9"/>
    <mergeCell ref="N7:N9"/>
    <mergeCell ref="O7:O9"/>
    <mergeCell ref="O13:O14"/>
    <mergeCell ref="A13:A14"/>
    <mergeCell ref="B13:B14"/>
    <mergeCell ref="E13:E14"/>
    <mergeCell ref="A21:A23"/>
    <mergeCell ref="B21:B23"/>
    <mergeCell ref="E21:E23"/>
    <mergeCell ref="G21:G23"/>
    <mergeCell ref="I21:I23"/>
    <mergeCell ref="K21:K23"/>
    <mergeCell ref="N21:N23"/>
    <mergeCell ref="O21:O23"/>
    <mergeCell ref="T15:T17"/>
    <mergeCell ref="A18:A20"/>
    <mergeCell ref="B18:B20"/>
    <mergeCell ref="E18:E20"/>
    <mergeCell ref="G18:G20"/>
    <mergeCell ref="I18:I20"/>
    <mergeCell ref="K18:K20"/>
    <mergeCell ref="N18:N20"/>
    <mergeCell ref="O18:O20"/>
    <mergeCell ref="T18:T20"/>
    <mergeCell ref="A15:A17"/>
    <mergeCell ref="B15:B17"/>
    <mergeCell ref="E15:E17"/>
    <mergeCell ref="G15:G17"/>
    <mergeCell ref="I15:I17"/>
    <mergeCell ref="K15:K17"/>
    <mergeCell ref="A24:A25"/>
    <mergeCell ref="B24:B25"/>
    <mergeCell ref="E24:E25"/>
    <mergeCell ref="G24:G25"/>
    <mergeCell ref="I24:I25"/>
    <mergeCell ref="K24:K25"/>
    <mergeCell ref="N24:N25"/>
    <mergeCell ref="O24:O25"/>
    <mergeCell ref="T24:T25"/>
    <mergeCell ref="A28:A30"/>
    <mergeCell ref="B28:B30"/>
    <mergeCell ref="E28:E30"/>
    <mergeCell ref="G28:G30"/>
    <mergeCell ref="I28:I30"/>
    <mergeCell ref="K28:K30"/>
    <mergeCell ref="N28:N30"/>
    <mergeCell ref="O28:O30"/>
    <mergeCell ref="A26:A27"/>
    <mergeCell ref="B26:B27"/>
    <mergeCell ref="E26:E27"/>
    <mergeCell ref="G26:G27"/>
    <mergeCell ref="I26:I27"/>
    <mergeCell ref="K26:K27"/>
    <mergeCell ref="N26:N27"/>
    <mergeCell ref="O26:O27"/>
    <mergeCell ref="A37:A39"/>
    <mergeCell ref="B37:B39"/>
    <mergeCell ref="E37:E39"/>
    <mergeCell ref="G37:G39"/>
    <mergeCell ref="I37:I39"/>
    <mergeCell ref="K37:K39"/>
    <mergeCell ref="A31:A33"/>
    <mergeCell ref="B31:B33"/>
    <mergeCell ref="E31:E33"/>
    <mergeCell ref="G31:G33"/>
    <mergeCell ref="I31:I33"/>
    <mergeCell ref="K31:K33"/>
    <mergeCell ref="E44:E46"/>
    <mergeCell ref="G44:G46"/>
    <mergeCell ref="I44:I46"/>
    <mergeCell ref="K44:K46"/>
    <mergeCell ref="N49:N51"/>
    <mergeCell ref="O49:O51"/>
    <mergeCell ref="A34:A36"/>
    <mergeCell ref="B34:B36"/>
    <mergeCell ref="E34:E36"/>
    <mergeCell ref="G34:G36"/>
    <mergeCell ref="I34:I36"/>
    <mergeCell ref="K34:K36"/>
    <mergeCell ref="A42:A43"/>
    <mergeCell ref="B42:B43"/>
    <mergeCell ref="E42:E43"/>
    <mergeCell ref="G42:G43"/>
    <mergeCell ref="I42:I43"/>
    <mergeCell ref="K42:K43"/>
    <mergeCell ref="A40:A41"/>
    <mergeCell ref="B40:B41"/>
    <mergeCell ref="E40:E41"/>
    <mergeCell ref="G40:G41"/>
    <mergeCell ref="I40:I41"/>
    <mergeCell ref="K40:K41"/>
    <mergeCell ref="N47:N48"/>
    <mergeCell ref="O47:O48"/>
    <mergeCell ref="T47:T48"/>
    <mergeCell ref="T44:T46"/>
    <mergeCell ref="N42:N43"/>
    <mergeCell ref="O42:O43"/>
    <mergeCell ref="T42:T43"/>
    <mergeCell ref="N40:N41"/>
    <mergeCell ref="O40:O41"/>
    <mergeCell ref="T40:T41"/>
    <mergeCell ref="T34:T36"/>
    <mergeCell ref="N37:N39"/>
    <mergeCell ref="O37:O39"/>
    <mergeCell ref="T28:T30"/>
    <mergeCell ref="T21:T23"/>
    <mergeCell ref="N44:N46"/>
    <mergeCell ref="O44:O46"/>
    <mergeCell ref="N31:N33"/>
    <mergeCell ref="O31:O33"/>
    <mergeCell ref="T31:T33"/>
    <mergeCell ref="T26:T27"/>
    <mergeCell ref="G13:G14"/>
    <mergeCell ref="I13:I14"/>
    <mergeCell ref="K13:K14"/>
    <mergeCell ref="N13:N14"/>
    <mergeCell ref="Q49:Q51"/>
    <mergeCell ref="T49:T51"/>
    <mergeCell ref="P49:P51"/>
    <mergeCell ref="A49:A51"/>
    <mergeCell ref="B49:B51"/>
    <mergeCell ref="E49:E51"/>
    <mergeCell ref="G49:G51"/>
    <mergeCell ref="I49:I51"/>
    <mergeCell ref="K49:K51"/>
    <mergeCell ref="A47:A48"/>
    <mergeCell ref="B47:B48"/>
    <mergeCell ref="E47:E48"/>
    <mergeCell ref="G47:G48"/>
    <mergeCell ref="I47:I48"/>
    <mergeCell ref="K47:K48"/>
    <mergeCell ref="A44:A46"/>
    <mergeCell ref="B44:B46"/>
    <mergeCell ref="T37:T39"/>
    <mergeCell ref="N34:N36"/>
    <mergeCell ref="O34:O36"/>
  </mergeCells>
  <pageMargins left="0.70866141732283472" right="0.70866141732283472" top="0.74803149606299213" bottom="0.74803149606299213" header="0.31496062992125984" footer="0.31496062992125984"/>
  <pageSetup paperSize="9" scale="2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opLeftCell="A4" zoomScale="50" zoomScaleNormal="50" workbookViewId="0">
      <selection activeCell="J4" sqref="J4"/>
    </sheetView>
  </sheetViews>
  <sheetFormatPr defaultRowHeight="15"/>
  <cols>
    <col min="1" max="1" width="46.42578125" customWidth="1"/>
    <col min="2" max="2" width="22.85546875" customWidth="1"/>
    <col min="4" max="5" width="14.140625" customWidth="1"/>
    <col min="6" max="6" width="14.5703125" hidden="1" customWidth="1"/>
    <col min="7" max="7" width="14" hidden="1" customWidth="1"/>
    <col min="8" max="8" width="14.5703125" hidden="1" customWidth="1"/>
    <col min="9" max="9" width="19.28515625" hidden="1" customWidth="1"/>
    <col min="10" max="10" width="21" customWidth="1"/>
    <col min="11" max="11" width="26.7109375" customWidth="1"/>
    <col min="12" max="12" width="17.42578125" hidden="1" customWidth="1"/>
    <col min="13" max="13" width="12.85546875" hidden="1" customWidth="1"/>
    <col min="14" max="14" width="15.140625" customWidth="1"/>
    <col min="15" max="15" width="20.85546875" customWidth="1"/>
    <col min="16" max="16" width="16" customWidth="1"/>
  </cols>
  <sheetData>
    <row r="1" spans="1:16" ht="15.75">
      <c r="A1" s="47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6" ht="15.75" customHeight="1">
      <c r="A2" s="49" t="s">
        <v>33</v>
      </c>
      <c r="B2" s="3"/>
      <c r="C2" s="50" t="s">
        <v>34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30.5" customHeight="1">
      <c r="A3" s="49"/>
      <c r="B3" s="3"/>
      <c r="C3" s="50" t="s">
        <v>35</v>
      </c>
      <c r="D3" s="50"/>
      <c r="E3" s="50"/>
      <c r="F3" s="50" t="s">
        <v>36</v>
      </c>
      <c r="G3" s="50"/>
      <c r="H3" s="50" t="s">
        <v>37</v>
      </c>
      <c r="I3" s="50"/>
      <c r="J3" s="50" t="s">
        <v>49</v>
      </c>
      <c r="K3" s="50"/>
      <c r="L3" s="50" t="s">
        <v>38</v>
      </c>
      <c r="M3" s="50"/>
      <c r="N3" s="50" t="s">
        <v>39</v>
      </c>
      <c r="O3" s="50"/>
      <c r="P3" s="50"/>
    </row>
    <row r="4" spans="1:16" ht="48.75" customHeight="1">
      <c r="A4" s="49"/>
      <c r="B4" s="4" t="s">
        <v>27</v>
      </c>
      <c r="C4" s="4" t="s">
        <v>40</v>
      </c>
      <c r="D4" s="4" t="s">
        <v>41</v>
      </c>
      <c r="E4" s="4" t="s">
        <v>42</v>
      </c>
      <c r="F4" s="4" t="s">
        <v>40</v>
      </c>
      <c r="G4" s="4" t="s">
        <v>41</v>
      </c>
      <c r="H4" s="4" t="s">
        <v>40</v>
      </c>
      <c r="I4" s="4" t="s">
        <v>41</v>
      </c>
      <c r="J4" s="4" t="s">
        <v>40</v>
      </c>
      <c r="K4" s="4" t="s">
        <v>41</v>
      </c>
      <c r="L4" s="4" t="s">
        <v>40</v>
      </c>
      <c r="M4" s="4" t="s">
        <v>41</v>
      </c>
      <c r="N4" s="4" t="s">
        <v>40</v>
      </c>
      <c r="O4" s="4" t="s">
        <v>41</v>
      </c>
      <c r="P4" s="4" t="s">
        <v>42</v>
      </c>
    </row>
    <row r="5" spans="1:16" ht="15.75" customHeight="1">
      <c r="A5" s="46" t="s">
        <v>5</v>
      </c>
      <c r="B5" s="5" t="s">
        <v>6</v>
      </c>
      <c r="C5" s="3">
        <v>70</v>
      </c>
      <c r="D5" s="3">
        <v>77</v>
      </c>
      <c r="E5" s="2"/>
      <c r="F5" s="3">
        <v>95</v>
      </c>
      <c r="G5" s="3"/>
      <c r="H5" s="3">
        <v>3</v>
      </c>
      <c r="I5" s="3"/>
      <c r="J5" s="3">
        <v>3</v>
      </c>
      <c r="K5" s="3">
        <v>0</v>
      </c>
      <c r="L5" s="3">
        <v>65</v>
      </c>
      <c r="M5" s="3"/>
      <c r="N5" s="3">
        <v>100</v>
      </c>
      <c r="O5" s="3">
        <v>100</v>
      </c>
      <c r="P5" s="6"/>
    </row>
    <row r="6" spans="1:16" ht="18.75">
      <c r="A6" s="46"/>
      <c r="B6" s="5" t="s">
        <v>7</v>
      </c>
      <c r="C6" s="3">
        <v>70</v>
      </c>
      <c r="D6" s="3"/>
      <c r="E6" s="3"/>
      <c r="F6" s="3">
        <v>95</v>
      </c>
      <c r="G6" s="3"/>
      <c r="H6" s="3">
        <v>3</v>
      </c>
      <c r="I6" s="3"/>
      <c r="J6" s="3">
        <v>3</v>
      </c>
      <c r="K6" s="3">
        <v>0</v>
      </c>
      <c r="L6" s="3">
        <v>65</v>
      </c>
      <c r="M6" s="3"/>
      <c r="N6" s="3">
        <v>100</v>
      </c>
      <c r="O6" s="3">
        <v>100</v>
      </c>
      <c r="P6" s="6"/>
    </row>
    <row r="7" spans="1:16" ht="18.75">
      <c r="A7" s="46"/>
      <c r="B7" s="5" t="s">
        <v>8</v>
      </c>
      <c r="C7" s="3">
        <v>70</v>
      </c>
      <c r="D7" s="3"/>
      <c r="E7" s="3"/>
      <c r="F7" s="3">
        <v>95</v>
      </c>
      <c r="G7" s="3"/>
      <c r="H7" s="3">
        <v>3</v>
      </c>
      <c r="I7" s="3"/>
      <c r="J7" s="3">
        <v>3</v>
      </c>
      <c r="K7" s="3">
        <v>0</v>
      </c>
      <c r="L7" s="3">
        <v>65</v>
      </c>
      <c r="M7" s="3"/>
      <c r="N7" s="3">
        <v>100</v>
      </c>
      <c r="O7" s="3">
        <v>100</v>
      </c>
      <c r="P7" s="6"/>
    </row>
    <row r="8" spans="1:16" ht="37.5">
      <c r="A8" s="46" t="s">
        <v>9</v>
      </c>
      <c r="B8" s="5" t="s">
        <v>6</v>
      </c>
      <c r="C8" s="3">
        <v>70</v>
      </c>
      <c r="D8" s="3">
        <v>88</v>
      </c>
      <c r="E8" s="3"/>
      <c r="F8" s="3">
        <v>95</v>
      </c>
      <c r="G8" s="3"/>
      <c r="H8" s="3">
        <v>3</v>
      </c>
      <c r="I8" s="3"/>
      <c r="J8" s="3">
        <v>3</v>
      </c>
      <c r="K8" s="3">
        <v>0</v>
      </c>
      <c r="L8" s="3">
        <v>65</v>
      </c>
      <c r="M8" s="3"/>
      <c r="N8" s="3">
        <v>100</v>
      </c>
      <c r="O8" s="7">
        <v>0</v>
      </c>
      <c r="P8" s="2" t="s">
        <v>43</v>
      </c>
    </row>
    <row r="9" spans="1:16" ht="18.75">
      <c r="A9" s="46"/>
      <c r="B9" s="5" t="s">
        <v>7</v>
      </c>
      <c r="C9" s="3">
        <v>70</v>
      </c>
      <c r="D9" s="3"/>
      <c r="E9" s="3"/>
      <c r="F9" s="3">
        <v>95</v>
      </c>
      <c r="G9" s="3"/>
      <c r="H9" s="3">
        <v>3</v>
      </c>
      <c r="I9" s="3"/>
      <c r="J9" s="3">
        <v>3</v>
      </c>
      <c r="K9" s="8">
        <f>1*100/'объемы на 01.06.2019'!J8</f>
        <v>0.375</v>
      </c>
      <c r="L9" s="3">
        <v>65</v>
      </c>
      <c r="M9" s="3"/>
      <c r="N9" s="3">
        <v>100</v>
      </c>
      <c r="O9" s="3">
        <v>100</v>
      </c>
      <c r="P9" s="6"/>
    </row>
    <row r="10" spans="1:16" ht="18.75">
      <c r="A10" s="46"/>
      <c r="B10" s="5" t="s">
        <v>8</v>
      </c>
      <c r="C10" s="3">
        <v>70</v>
      </c>
      <c r="D10" s="3"/>
      <c r="E10" s="3"/>
      <c r="F10" s="3">
        <v>95</v>
      </c>
      <c r="G10" s="3"/>
      <c r="H10" s="3">
        <v>3</v>
      </c>
      <c r="I10" s="3"/>
      <c r="J10" s="3">
        <v>3</v>
      </c>
      <c r="K10" s="3">
        <v>0</v>
      </c>
      <c r="L10" s="3">
        <v>65</v>
      </c>
      <c r="M10" s="3"/>
      <c r="N10" s="3">
        <v>100</v>
      </c>
      <c r="O10" s="3">
        <v>100</v>
      </c>
      <c r="P10" s="6"/>
    </row>
    <row r="11" spans="1:16" ht="18.75">
      <c r="A11" s="46" t="s">
        <v>10</v>
      </c>
      <c r="B11" s="5" t="s">
        <v>6</v>
      </c>
      <c r="C11" s="3">
        <v>70</v>
      </c>
      <c r="D11" s="3">
        <v>74</v>
      </c>
      <c r="E11" s="3"/>
      <c r="F11" s="3">
        <v>95</v>
      </c>
      <c r="G11" s="3"/>
      <c r="H11" s="3">
        <v>3</v>
      </c>
      <c r="I11" s="3"/>
      <c r="J11" s="3">
        <v>3</v>
      </c>
      <c r="K11" s="3">
        <v>0</v>
      </c>
      <c r="L11" s="3">
        <v>65</v>
      </c>
      <c r="M11" s="3"/>
      <c r="N11" s="3">
        <v>100</v>
      </c>
      <c r="O11" s="3">
        <v>100</v>
      </c>
      <c r="P11" s="6"/>
    </row>
    <row r="12" spans="1:16" ht="37.5">
      <c r="A12" s="46"/>
      <c r="B12" s="5" t="s">
        <v>7</v>
      </c>
      <c r="C12" s="3">
        <v>70</v>
      </c>
      <c r="D12" s="3"/>
      <c r="E12" s="3"/>
      <c r="F12" s="3">
        <v>95</v>
      </c>
      <c r="G12" s="3"/>
      <c r="H12" s="3">
        <v>3</v>
      </c>
      <c r="I12" s="3"/>
      <c r="J12" s="3">
        <v>3</v>
      </c>
      <c r="K12" s="8">
        <f>1*100/'объемы на 01.06.2019'!J11</f>
        <v>0.32573289902280128</v>
      </c>
      <c r="L12" s="3">
        <v>65</v>
      </c>
      <c r="M12" s="3"/>
      <c r="N12" s="3">
        <v>100</v>
      </c>
      <c r="O12" s="7">
        <v>0</v>
      </c>
      <c r="P12" s="2" t="s">
        <v>43</v>
      </c>
    </row>
    <row r="13" spans="1:16" ht="18.75">
      <c r="A13" s="46"/>
      <c r="B13" s="5" t="s">
        <v>8</v>
      </c>
      <c r="C13" s="3">
        <v>70</v>
      </c>
      <c r="D13" s="3"/>
      <c r="E13" s="3"/>
      <c r="F13" s="3">
        <v>95</v>
      </c>
      <c r="G13" s="3"/>
      <c r="H13" s="3">
        <v>3</v>
      </c>
      <c r="I13" s="3"/>
      <c r="J13" s="3">
        <v>3</v>
      </c>
      <c r="K13" s="3">
        <v>0</v>
      </c>
      <c r="L13" s="3">
        <v>65</v>
      </c>
      <c r="M13" s="3"/>
      <c r="N13" s="3">
        <v>100</v>
      </c>
      <c r="O13" s="9">
        <v>100</v>
      </c>
      <c r="P13" s="6"/>
    </row>
    <row r="14" spans="1:16" ht="18.75">
      <c r="A14" s="46" t="s">
        <v>11</v>
      </c>
      <c r="B14" s="5" t="s">
        <v>6</v>
      </c>
      <c r="C14" s="3">
        <v>70</v>
      </c>
      <c r="D14" s="3">
        <v>81</v>
      </c>
      <c r="E14" s="3"/>
      <c r="F14" s="3">
        <v>95</v>
      </c>
      <c r="G14" s="3"/>
      <c r="H14" s="3">
        <v>3</v>
      </c>
      <c r="I14" s="3"/>
      <c r="J14" s="3">
        <v>3</v>
      </c>
      <c r="K14" s="3">
        <v>0</v>
      </c>
      <c r="L14" s="3">
        <v>65</v>
      </c>
      <c r="M14" s="3"/>
      <c r="N14" s="3">
        <v>100</v>
      </c>
      <c r="O14" s="9">
        <v>100</v>
      </c>
      <c r="P14" s="6"/>
    </row>
    <row r="15" spans="1:16" ht="37.5">
      <c r="A15" s="46"/>
      <c r="B15" s="5" t="s">
        <v>7</v>
      </c>
      <c r="C15" s="3">
        <v>70</v>
      </c>
      <c r="D15" s="3"/>
      <c r="E15" s="3"/>
      <c r="F15" s="3">
        <v>95</v>
      </c>
      <c r="G15" s="3"/>
      <c r="H15" s="3">
        <v>3</v>
      </c>
      <c r="I15" s="3"/>
      <c r="J15" s="3">
        <v>3</v>
      </c>
      <c r="K15" s="8">
        <f>1*100/'объемы на 01.06.2019'!J16</f>
        <v>0.31847133757961782</v>
      </c>
      <c r="L15" s="3">
        <v>65</v>
      </c>
      <c r="M15" s="3"/>
      <c r="N15" s="3">
        <v>100</v>
      </c>
      <c r="O15" s="7">
        <v>0</v>
      </c>
      <c r="P15" s="2" t="s">
        <v>43</v>
      </c>
    </row>
    <row r="16" spans="1:16" ht="18.75">
      <c r="A16" s="46"/>
      <c r="B16" s="5" t="s">
        <v>8</v>
      </c>
      <c r="C16" s="3">
        <v>70</v>
      </c>
      <c r="D16" s="3"/>
      <c r="E16" s="3"/>
      <c r="F16" s="3">
        <v>95</v>
      </c>
      <c r="G16" s="3"/>
      <c r="H16" s="3">
        <v>3</v>
      </c>
      <c r="I16" s="3"/>
      <c r="J16" s="3">
        <v>3</v>
      </c>
      <c r="K16" s="3">
        <v>0</v>
      </c>
      <c r="L16" s="3">
        <v>65</v>
      </c>
      <c r="M16" s="3"/>
      <c r="N16" s="3">
        <v>100</v>
      </c>
      <c r="O16" s="9">
        <v>100</v>
      </c>
      <c r="P16" s="6"/>
    </row>
    <row r="17" spans="1:16" ht="18.75">
      <c r="A17" s="46" t="s">
        <v>12</v>
      </c>
      <c r="B17" s="5" t="s">
        <v>6</v>
      </c>
      <c r="C17" s="3">
        <v>70</v>
      </c>
      <c r="D17" s="3">
        <v>93</v>
      </c>
      <c r="E17" s="3"/>
      <c r="F17" s="3">
        <v>95</v>
      </c>
      <c r="G17" s="3"/>
      <c r="H17" s="3">
        <v>3</v>
      </c>
      <c r="I17" s="3"/>
      <c r="J17" s="3">
        <v>3</v>
      </c>
      <c r="K17" s="8">
        <f>1*100/'объемы на 01.06.2019'!J18</f>
        <v>0.5524861878453039</v>
      </c>
      <c r="L17" s="3">
        <v>65</v>
      </c>
      <c r="M17" s="3"/>
      <c r="N17" s="3">
        <v>100</v>
      </c>
      <c r="O17" s="9">
        <v>100</v>
      </c>
      <c r="P17" s="2"/>
    </row>
    <row r="18" spans="1:16" ht="18.75">
      <c r="A18" s="46"/>
      <c r="B18" s="5" t="s">
        <v>7</v>
      </c>
      <c r="C18" s="3">
        <v>70</v>
      </c>
      <c r="D18" s="3"/>
      <c r="E18" s="3"/>
      <c r="F18" s="3">
        <v>95</v>
      </c>
      <c r="G18" s="3"/>
      <c r="H18" s="3">
        <v>3</v>
      </c>
      <c r="I18" s="3"/>
      <c r="J18" s="3">
        <v>3</v>
      </c>
      <c r="K18" s="8">
        <f>1*100/'объемы на 01.06.2019'!J19</f>
        <v>0.44776119402985071</v>
      </c>
      <c r="L18" s="3">
        <v>65</v>
      </c>
      <c r="M18" s="3"/>
      <c r="N18" s="3">
        <v>100</v>
      </c>
      <c r="O18" s="9">
        <v>100</v>
      </c>
      <c r="P18" s="2"/>
    </row>
    <row r="19" spans="1:16" ht="18.75">
      <c r="A19" s="46"/>
      <c r="B19" s="5" t="s">
        <v>8</v>
      </c>
      <c r="C19" s="3">
        <v>70</v>
      </c>
      <c r="D19" s="3"/>
      <c r="E19" s="3"/>
      <c r="F19" s="3">
        <v>95</v>
      </c>
      <c r="G19" s="3"/>
      <c r="H19" s="3">
        <v>3</v>
      </c>
      <c r="I19" s="3"/>
      <c r="J19" s="3">
        <v>3</v>
      </c>
      <c r="K19" s="8">
        <f>1*100/'объемы на 01.06.2019'!J20</f>
        <v>2.6785714285714284</v>
      </c>
      <c r="L19" s="3">
        <v>65</v>
      </c>
      <c r="M19" s="3"/>
      <c r="N19" s="3">
        <v>100</v>
      </c>
      <c r="O19" s="9">
        <v>100</v>
      </c>
      <c r="P19" s="6"/>
    </row>
    <row r="20" spans="1:16" ht="18.75">
      <c r="A20" s="46" t="s">
        <v>13</v>
      </c>
      <c r="B20" s="5" t="s">
        <v>6</v>
      </c>
      <c r="C20" s="3">
        <v>70</v>
      </c>
      <c r="D20" s="3">
        <v>91</v>
      </c>
      <c r="E20" s="3"/>
      <c r="F20" s="3">
        <v>95</v>
      </c>
      <c r="G20" s="3"/>
      <c r="H20" s="3">
        <v>3</v>
      </c>
      <c r="I20" s="3"/>
      <c r="J20" s="3">
        <v>3</v>
      </c>
      <c r="K20" s="3">
        <v>0</v>
      </c>
      <c r="L20" s="3">
        <v>65</v>
      </c>
      <c r="M20" s="3"/>
      <c r="N20" s="3">
        <v>100</v>
      </c>
      <c r="O20" s="9">
        <v>100</v>
      </c>
      <c r="P20" s="6"/>
    </row>
    <row r="21" spans="1:16" ht="18.75">
      <c r="A21" s="46"/>
      <c r="B21" s="5" t="s">
        <v>7</v>
      </c>
      <c r="C21" s="3">
        <v>70</v>
      </c>
      <c r="D21" s="3"/>
      <c r="E21" s="3"/>
      <c r="F21" s="3">
        <v>95</v>
      </c>
      <c r="G21" s="3"/>
      <c r="H21" s="3">
        <v>3</v>
      </c>
      <c r="I21" s="3"/>
      <c r="J21" s="3">
        <v>3</v>
      </c>
      <c r="K21" s="3">
        <v>0</v>
      </c>
      <c r="L21" s="3">
        <v>65</v>
      </c>
      <c r="M21" s="3"/>
      <c r="N21" s="3">
        <v>100</v>
      </c>
      <c r="O21" s="9">
        <v>100</v>
      </c>
      <c r="P21" s="6"/>
    </row>
    <row r="22" spans="1:16" ht="18.75">
      <c r="A22" s="46"/>
      <c r="B22" s="5" t="s">
        <v>8</v>
      </c>
      <c r="C22" s="3">
        <v>70</v>
      </c>
      <c r="D22" s="3"/>
      <c r="E22" s="3"/>
      <c r="F22" s="3">
        <v>95</v>
      </c>
      <c r="G22" s="3"/>
      <c r="H22" s="3">
        <v>3</v>
      </c>
      <c r="I22" s="3"/>
      <c r="J22" s="3">
        <v>3</v>
      </c>
      <c r="K22" s="3">
        <v>0</v>
      </c>
      <c r="L22" s="3">
        <v>65</v>
      </c>
      <c r="M22" s="3"/>
      <c r="N22" s="3">
        <v>100</v>
      </c>
      <c r="O22" s="9">
        <v>100</v>
      </c>
      <c r="P22" s="6"/>
    </row>
    <row r="23" spans="1:16" ht="37.5">
      <c r="A23" s="46" t="s">
        <v>14</v>
      </c>
      <c r="B23" s="5" t="s">
        <v>6</v>
      </c>
      <c r="C23" s="3">
        <v>70</v>
      </c>
      <c r="D23" s="7">
        <v>47</v>
      </c>
      <c r="E23" s="2" t="s">
        <v>43</v>
      </c>
      <c r="F23" s="3">
        <v>95</v>
      </c>
      <c r="G23" s="3"/>
      <c r="H23" s="3">
        <v>3</v>
      </c>
      <c r="I23" s="3"/>
      <c r="J23" s="3">
        <v>3</v>
      </c>
      <c r="K23" s="3">
        <v>0</v>
      </c>
      <c r="L23" s="3">
        <v>65</v>
      </c>
      <c r="M23" s="3"/>
      <c r="N23" s="3">
        <v>100</v>
      </c>
      <c r="O23" s="9">
        <v>100</v>
      </c>
      <c r="P23" s="6"/>
    </row>
    <row r="24" spans="1:16" ht="18.75">
      <c r="A24" s="46"/>
      <c r="B24" s="5" t="s">
        <v>7</v>
      </c>
      <c r="C24" s="3">
        <v>70</v>
      </c>
      <c r="D24" s="3"/>
      <c r="E24" s="3"/>
      <c r="F24" s="3">
        <v>95</v>
      </c>
      <c r="G24" s="3"/>
      <c r="H24" s="3">
        <v>3</v>
      </c>
      <c r="I24" s="3"/>
      <c r="J24" s="3">
        <v>3</v>
      </c>
      <c r="K24" s="3">
        <v>0</v>
      </c>
      <c r="L24" s="3">
        <v>65</v>
      </c>
      <c r="M24" s="3"/>
      <c r="N24" s="3">
        <v>100</v>
      </c>
      <c r="O24" s="9">
        <v>100</v>
      </c>
      <c r="P24" s="2"/>
    </row>
    <row r="25" spans="1:16" ht="37.5" hidden="1">
      <c r="A25" s="46" t="s">
        <v>15</v>
      </c>
      <c r="B25" s="5" t="s">
        <v>7</v>
      </c>
      <c r="C25" s="3">
        <v>70</v>
      </c>
      <c r="D25" s="7"/>
      <c r="E25" s="2" t="s">
        <v>43</v>
      </c>
      <c r="F25" s="3">
        <v>95</v>
      </c>
      <c r="G25" s="3"/>
      <c r="H25" s="3">
        <v>3</v>
      </c>
      <c r="I25" s="3"/>
      <c r="J25" s="3">
        <v>3</v>
      </c>
      <c r="K25" s="3">
        <v>0</v>
      </c>
      <c r="L25" s="3">
        <v>65</v>
      </c>
      <c r="M25" s="3"/>
      <c r="N25" s="3">
        <v>100</v>
      </c>
      <c r="O25" s="9">
        <v>100</v>
      </c>
      <c r="P25" s="6"/>
    </row>
    <row r="26" spans="1:16" ht="18.75" hidden="1">
      <c r="A26" s="46"/>
      <c r="B26" s="5" t="s">
        <v>8</v>
      </c>
      <c r="C26" s="3">
        <v>70</v>
      </c>
      <c r="D26" s="3"/>
      <c r="E26" s="3"/>
      <c r="F26" s="3">
        <v>95</v>
      </c>
      <c r="G26" s="3"/>
      <c r="H26" s="3">
        <v>3</v>
      </c>
      <c r="I26" s="3"/>
      <c r="J26" s="3">
        <v>3</v>
      </c>
      <c r="K26" s="3">
        <v>0</v>
      </c>
      <c r="L26" s="3">
        <v>65</v>
      </c>
      <c r="M26" s="3"/>
      <c r="N26" s="3">
        <v>100</v>
      </c>
      <c r="O26" s="9">
        <v>100</v>
      </c>
      <c r="P26" s="6"/>
    </row>
    <row r="27" spans="1:16" ht="37.5">
      <c r="A27" s="46" t="s">
        <v>16</v>
      </c>
      <c r="B27" s="5" t="s">
        <v>6</v>
      </c>
      <c r="C27" s="3">
        <v>70</v>
      </c>
      <c r="D27" s="7">
        <v>67</v>
      </c>
      <c r="E27" s="2" t="s">
        <v>43</v>
      </c>
      <c r="F27" s="3">
        <v>95</v>
      </c>
      <c r="G27" s="3"/>
      <c r="H27" s="3">
        <v>3</v>
      </c>
      <c r="I27" s="3"/>
      <c r="J27" s="3">
        <v>3</v>
      </c>
      <c r="K27" s="3">
        <v>0</v>
      </c>
      <c r="L27" s="3">
        <v>65</v>
      </c>
      <c r="M27" s="3"/>
      <c r="N27" s="3">
        <v>100</v>
      </c>
      <c r="O27" s="9">
        <v>100</v>
      </c>
      <c r="P27" s="6"/>
    </row>
    <row r="28" spans="1:16" ht="18.75">
      <c r="A28" s="46"/>
      <c r="B28" s="5" t="s">
        <v>7</v>
      </c>
      <c r="C28" s="3">
        <v>70</v>
      </c>
      <c r="D28" s="3"/>
      <c r="E28" s="3"/>
      <c r="F28" s="3">
        <v>95</v>
      </c>
      <c r="G28" s="3"/>
      <c r="H28" s="3">
        <v>3</v>
      </c>
      <c r="I28" s="3"/>
      <c r="J28" s="3">
        <v>3</v>
      </c>
      <c r="K28" s="3">
        <v>0</v>
      </c>
      <c r="L28" s="3">
        <v>65</v>
      </c>
      <c r="M28" s="3"/>
      <c r="N28" s="3">
        <v>100</v>
      </c>
      <c r="O28" s="9">
        <v>100</v>
      </c>
      <c r="P28" s="6"/>
    </row>
    <row r="29" spans="1:16" ht="18.75">
      <c r="A29" s="46" t="s">
        <v>17</v>
      </c>
      <c r="B29" s="5" t="s">
        <v>6</v>
      </c>
      <c r="C29" s="3">
        <v>70</v>
      </c>
      <c r="D29" s="3">
        <v>76.5</v>
      </c>
      <c r="E29" s="3"/>
      <c r="F29" s="3">
        <v>95</v>
      </c>
      <c r="G29" s="3"/>
      <c r="H29" s="3">
        <v>3</v>
      </c>
      <c r="I29" s="3"/>
      <c r="J29" s="3">
        <v>3</v>
      </c>
      <c r="K29" s="3">
        <v>0</v>
      </c>
      <c r="L29" s="3">
        <v>65</v>
      </c>
      <c r="M29" s="3"/>
      <c r="N29" s="3">
        <v>100</v>
      </c>
      <c r="O29" s="9">
        <v>100</v>
      </c>
      <c r="P29" s="6"/>
    </row>
    <row r="30" spans="1:16" ht="18.75">
      <c r="A30" s="46"/>
      <c r="B30" s="5" t="s">
        <v>7</v>
      </c>
      <c r="C30" s="3">
        <v>70</v>
      </c>
      <c r="D30" s="3"/>
      <c r="E30" s="3"/>
      <c r="F30" s="3">
        <v>95</v>
      </c>
      <c r="G30" s="3"/>
      <c r="H30" s="3">
        <v>3</v>
      </c>
      <c r="I30" s="3"/>
      <c r="J30" s="3">
        <v>3</v>
      </c>
      <c r="K30" s="3">
        <v>0</v>
      </c>
      <c r="L30" s="3">
        <v>65</v>
      </c>
      <c r="M30" s="3"/>
      <c r="N30" s="3">
        <v>100</v>
      </c>
      <c r="O30" s="9">
        <v>100</v>
      </c>
      <c r="P30" s="2"/>
    </row>
    <row r="31" spans="1:16" ht="18.75">
      <c r="A31" s="46"/>
      <c r="B31" s="5" t="s">
        <v>8</v>
      </c>
      <c r="C31" s="3">
        <v>70</v>
      </c>
      <c r="D31" s="3"/>
      <c r="E31" s="3"/>
      <c r="F31" s="3">
        <v>95</v>
      </c>
      <c r="G31" s="3"/>
      <c r="H31" s="3">
        <v>3</v>
      </c>
      <c r="I31" s="3"/>
      <c r="J31" s="3">
        <v>3</v>
      </c>
      <c r="K31" s="3">
        <v>0</v>
      </c>
      <c r="L31" s="3">
        <v>65</v>
      </c>
      <c r="M31" s="3"/>
      <c r="N31" s="3">
        <v>100</v>
      </c>
      <c r="O31" s="9">
        <v>100</v>
      </c>
      <c r="P31" s="6"/>
    </row>
    <row r="32" spans="1:16" ht="18.75">
      <c r="A32" s="46" t="s">
        <v>18</v>
      </c>
      <c r="B32" s="5" t="s">
        <v>6</v>
      </c>
      <c r="C32" s="3">
        <v>70</v>
      </c>
      <c r="D32" s="3">
        <v>95</v>
      </c>
      <c r="E32" s="3"/>
      <c r="F32" s="3">
        <v>95</v>
      </c>
      <c r="G32" s="3"/>
      <c r="H32" s="3">
        <v>3</v>
      </c>
      <c r="I32" s="3"/>
      <c r="J32" s="3">
        <v>3</v>
      </c>
      <c r="K32" s="3">
        <v>0</v>
      </c>
      <c r="L32" s="3">
        <v>65</v>
      </c>
      <c r="M32" s="3"/>
      <c r="N32" s="3">
        <v>100</v>
      </c>
      <c r="O32" s="9">
        <v>100</v>
      </c>
      <c r="P32" s="6"/>
    </row>
    <row r="33" spans="1:16" ht="18.75">
      <c r="A33" s="46"/>
      <c r="B33" s="5" t="s">
        <v>7</v>
      </c>
      <c r="C33" s="3">
        <v>70</v>
      </c>
      <c r="D33" s="3"/>
      <c r="E33" s="3"/>
      <c r="F33" s="3">
        <v>95</v>
      </c>
      <c r="G33" s="3"/>
      <c r="H33" s="3">
        <v>3</v>
      </c>
      <c r="I33" s="3"/>
      <c r="J33" s="3">
        <v>3</v>
      </c>
      <c r="K33" s="8">
        <f>1*100/'объемы на 01.06.2019'!J32</f>
        <v>0.81743869209809272</v>
      </c>
      <c r="L33" s="3">
        <v>65</v>
      </c>
      <c r="M33" s="3"/>
      <c r="N33" s="3">
        <v>100</v>
      </c>
      <c r="O33" s="9">
        <v>100</v>
      </c>
      <c r="P33" s="6"/>
    </row>
    <row r="34" spans="1:16" ht="18.75">
      <c r="A34" s="46"/>
      <c r="B34" s="5" t="s">
        <v>8</v>
      </c>
      <c r="C34" s="3">
        <v>70</v>
      </c>
      <c r="D34" s="3"/>
      <c r="E34" s="3"/>
      <c r="F34" s="3">
        <v>95</v>
      </c>
      <c r="G34" s="3"/>
      <c r="H34" s="3">
        <v>3</v>
      </c>
      <c r="I34" s="3"/>
      <c r="J34" s="3">
        <v>3</v>
      </c>
      <c r="K34" s="3">
        <v>0</v>
      </c>
      <c r="L34" s="3">
        <v>65</v>
      </c>
      <c r="M34" s="3"/>
      <c r="N34" s="3">
        <v>100</v>
      </c>
      <c r="O34" s="9">
        <v>100</v>
      </c>
      <c r="P34" s="6"/>
    </row>
    <row r="35" spans="1:16" ht="37.5">
      <c r="A35" s="46" t="s">
        <v>19</v>
      </c>
      <c r="B35" s="5" t="s">
        <v>6</v>
      </c>
      <c r="C35" s="3">
        <v>70</v>
      </c>
      <c r="D35" s="7">
        <v>50</v>
      </c>
      <c r="E35" s="2" t="s">
        <v>43</v>
      </c>
      <c r="F35" s="3">
        <v>95</v>
      </c>
      <c r="G35" s="3"/>
      <c r="H35" s="3">
        <v>3</v>
      </c>
      <c r="I35" s="3"/>
      <c r="J35" s="3">
        <v>3</v>
      </c>
      <c r="K35" s="3">
        <v>0</v>
      </c>
      <c r="L35" s="3">
        <v>65</v>
      </c>
      <c r="M35" s="3"/>
      <c r="N35" s="3">
        <v>100</v>
      </c>
      <c r="O35" s="9">
        <v>100</v>
      </c>
      <c r="P35" s="6"/>
    </row>
    <row r="36" spans="1:16" ht="18.75">
      <c r="A36" s="46"/>
      <c r="B36" s="5" t="s">
        <v>7</v>
      </c>
      <c r="C36" s="3">
        <v>70</v>
      </c>
      <c r="D36" s="3"/>
      <c r="E36" s="3"/>
      <c r="F36" s="3">
        <v>95</v>
      </c>
      <c r="G36" s="3"/>
      <c r="H36" s="3">
        <v>3</v>
      </c>
      <c r="I36" s="3"/>
      <c r="J36" s="3">
        <v>3</v>
      </c>
      <c r="K36" s="3">
        <v>0</v>
      </c>
      <c r="L36" s="3">
        <v>65</v>
      </c>
      <c r="M36" s="3"/>
      <c r="N36" s="3">
        <v>100</v>
      </c>
      <c r="O36" s="9">
        <v>100</v>
      </c>
      <c r="P36" s="6"/>
    </row>
    <row r="37" spans="1:16" ht="18.75">
      <c r="A37" s="46"/>
      <c r="B37" s="5" t="s">
        <v>8</v>
      </c>
      <c r="C37" s="3">
        <v>70</v>
      </c>
      <c r="D37" s="3"/>
      <c r="E37" s="3"/>
      <c r="F37" s="3">
        <v>95</v>
      </c>
      <c r="G37" s="3"/>
      <c r="H37" s="3">
        <v>3</v>
      </c>
      <c r="I37" s="3"/>
      <c r="J37" s="3">
        <v>3</v>
      </c>
      <c r="K37" s="3">
        <v>0</v>
      </c>
      <c r="L37" s="3">
        <v>65</v>
      </c>
      <c r="M37" s="3"/>
      <c r="N37" s="3">
        <v>100</v>
      </c>
      <c r="O37" s="9">
        <v>100</v>
      </c>
      <c r="P37" s="6"/>
    </row>
    <row r="38" spans="1:16" ht="18.75">
      <c r="A38" s="46" t="s">
        <v>20</v>
      </c>
      <c r="B38" s="5" t="s">
        <v>6</v>
      </c>
      <c r="C38" s="3">
        <v>70</v>
      </c>
      <c r="D38" s="3">
        <v>87</v>
      </c>
      <c r="E38" s="3"/>
      <c r="F38" s="3">
        <v>95</v>
      </c>
      <c r="G38" s="3"/>
      <c r="H38" s="3">
        <v>3</v>
      </c>
      <c r="I38" s="3"/>
      <c r="J38" s="3">
        <v>3</v>
      </c>
      <c r="K38" s="3">
        <v>0</v>
      </c>
      <c r="L38" s="3">
        <v>65</v>
      </c>
      <c r="M38" s="3"/>
      <c r="N38" s="3">
        <v>100</v>
      </c>
      <c r="O38" s="9">
        <v>100</v>
      </c>
      <c r="P38" s="6"/>
    </row>
    <row r="39" spans="1:16" ht="18.75">
      <c r="A39" s="46"/>
      <c r="B39" s="5" t="s">
        <v>7</v>
      </c>
      <c r="C39" s="3">
        <v>70</v>
      </c>
      <c r="D39" s="3"/>
      <c r="E39" s="3"/>
      <c r="F39" s="3">
        <v>95</v>
      </c>
      <c r="G39" s="3"/>
      <c r="H39" s="3">
        <v>3</v>
      </c>
      <c r="I39" s="3"/>
      <c r="J39" s="3">
        <v>3</v>
      </c>
      <c r="K39" s="3">
        <v>0</v>
      </c>
      <c r="L39" s="3">
        <v>65</v>
      </c>
      <c r="M39" s="3"/>
      <c r="N39" s="3">
        <v>100</v>
      </c>
      <c r="O39" s="9">
        <v>100</v>
      </c>
      <c r="P39" s="6"/>
    </row>
    <row r="40" spans="1:16" ht="18.75">
      <c r="A40" s="46"/>
      <c r="B40" s="5" t="s">
        <v>8</v>
      </c>
      <c r="C40" s="3">
        <v>70</v>
      </c>
      <c r="D40" s="3"/>
      <c r="E40" s="3"/>
      <c r="F40" s="3">
        <v>95</v>
      </c>
      <c r="G40" s="3"/>
      <c r="H40" s="3">
        <v>3</v>
      </c>
      <c r="I40" s="3"/>
      <c r="J40" s="3">
        <v>3</v>
      </c>
      <c r="K40" s="3">
        <v>0</v>
      </c>
      <c r="L40" s="3">
        <v>65</v>
      </c>
      <c r="M40" s="3"/>
      <c r="N40" s="3">
        <v>100</v>
      </c>
      <c r="O40" s="9">
        <v>100</v>
      </c>
      <c r="P40" s="6"/>
    </row>
    <row r="41" spans="1:16" ht="18.75">
      <c r="A41" s="46" t="s">
        <v>21</v>
      </c>
      <c r="B41" s="5" t="s">
        <v>6</v>
      </c>
      <c r="C41" s="3">
        <v>70</v>
      </c>
      <c r="D41" s="3">
        <v>85</v>
      </c>
      <c r="E41" s="3"/>
      <c r="F41" s="3">
        <v>95</v>
      </c>
      <c r="G41" s="3"/>
      <c r="H41" s="3">
        <v>3</v>
      </c>
      <c r="I41" s="3"/>
      <c r="J41" s="3">
        <v>3</v>
      </c>
      <c r="K41" s="3">
        <v>0</v>
      </c>
      <c r="L41" s="3">
        <v>65</v>
      </c>
      <c r="M41" s="3"/>
      <c r="N41" s="3">
        <v>100</v>
      </c>
      <c r="O41" s="9">
        <v>100</v>
      </c>
      <c r="P41" s="6"/>
    </row>
    <row r="42" spans="1:16" ht="18.75">
      <c r="A42" s="46"/>
      <c r="B42" s="5" t="s">
        <v>7</v>
      </c>
      <c r="C42" s="3">
        <v>70</v>
      </c>
      <c r="D42" s="3"/>
      <c r="E42" s="3"/>
      <c r="F42" s="3">
        <v>95</v>
      </c>
      <c r="G42" s="3"/>
      <c r="H42" s="3">
        <v>3</v>
      </c>
      <c r="I42" s="3"/>
      <c r="J42" s="3">
        <v>3</v>
      </c>
      <c r="K42" s="9">
        <v>0</v>
      </c>
      <c r="L42" s="3">
        <v>65</v>
      </c>
      <c r="M42" s="3"/>
      <c r="N42" s="3">
        <v>100</v>
      </c>
      <c r="O42" s="9">
        <v>100</v>
      </c>
      <c r="P42" s="6"/>
    </row>
    <row r="43" spans="1:16" ht="18.75">
      <c r="A43" s="46" t="s">
        <v>22</v>
      </c>
      <c r="B43" s="5" t="s">
        <v>6</v>
      </c>
      <c r="C43" s="3">
        <v>70</v>
      </c>
      <c r="D43" s="3">
        <v>86</v>
      </c>
      <c r="E43" s="3"/>
      <c r="F43" s="3">
        <v>95</v>
      </c>
      <c r="G43" s="3"/>
      <c r="H43" s="3">
        <v>3</v>
      </c>
      <c r="I43" s="3"/>
      <c r="J43" s="3">
        <v>3</v>
      </c>
      <c r="K43" s="9">
        <v>0</v>
      </c>
      <c r="L43" s="3">
        <v>65</v>
      </c>
      <c r="M43" s="3"/>
      <c r="N43" s="3">
        <v>100</v>
      </c>
      <c r="O43" s="9">
        <v>100</v>
      </c>
      <c r="P43" s="6"/>
    </row>
    <row r="44" spans="1:16" ht="37.5">
      <c r="A44" s="46"/>
      <c r="B44" s="5" t="s">
        <v>7</v>
      </c>
      <c r="C44" s="3">
        <v>70</v>
      </c>
      <c r="D44" s="3"/>
      <c r="E44" s="3"/>
      <c r="F44" s="3">
        <v>95</v>
      </c>
      <c r="G44" s="3"/>
      <c r="H44" s="3">
        <v>3</v>
      </c>
      <c r="I44" s="3"/>
      <c r="J44" s="3">
        <v>3</v>
      </c>
      <c r="K44" s="9">
        <v>0</v>
      </c>
      <c r="L44" s="3">
        <v>65</v>
      </c>
      <c r="M44" s="3"/>
      <c r="N44" s="3">
        <v>100</v>
      </c>
      <c r="O44" s="7">
        <v>0</v>
      </c>
      <c r="P44" s="2" t="s">
        <v>43</v>
      </c>
    </row>
    <row r="45" spans="1:16" ht="37.5">
      <c r="A45" s="46" t="s">
        <v>23</v>
      </c>
      <c r="B45" s="5" t="s">
        <v>6</v>
      </c>
      <c r="C45" s="3">
        <v>70</v>
      </c>
      <c r="D45" s="3">
        <v>89</v>
      </c>
      <c r="E45" s="3"/>
      <c r="F45" s="3">
        <v>95</v>
      </c>
      <c r="G45" s="3"/>
      <c r="H45" s="3">
        <v>3</v>
      </c>
      <c r="I45" s="3"/>
      <c r="J45" s="3">
        <v>3</v>
      </c>
      <c r="K45" s="3">
        <v>0</v>
      </c>
      <c r="L45" s="3">
        <v>65</v>
      </c>
      <c r="M45" s="3"/>
      <c r="N45" s="3">
        <v>100</v>
      </c>
      <c r="O45" s="7">
        <v>0</v>
      </c>
      <c r="P45" s="2" t="s">
        <v>43</v>
      </c>
    </row>
    <row r="46" spans="1:16" ht="37.5">
      <c r="A46" s="46"/>
      <c r="B46" s="5" t="s">
        <v>7</v>
      </c>
      <c r="C46" s="3">
        <v>70</v>
      </c>
      <c r="D46" s="3"/>
      <c r="E46" s="3"/>
      <c r="F46" s="3">
        <v>95</v>
      </c>
      <c r="G46" s="3"/>
      <c r="H46" s="3">
        <v>3</v>
      </c>
      <c r="I46" s="3"/>
      <c r="J46" s="3">
        <v>3</v>
      </c>
      <c r="K46" s="9">
        <v>0</v>
      </c>
      <c r="L46" s="3">
        <v>65</v>
      </c>
      <c r="M46" s="3"/>
      <c r="N46" s="3">
        <v>100</v>
      </c>
      <c r="O46" s="7">
        <v>0</v>
      </c>
      <c r="P46" s="2" t="s">
        <v>43</v>
      </c>
    </row>
    <row r="47" spans="1:16" ht="18.75">
      <c r="A47" s="46"/>
      <c r="B47" s="5" t="s">
        <v>8</v>
      </c>
      <c r="C47" s="3">
        <v>70</v>
      </c>
      <c r="D47" s="3"/>
      <c r="E47" s="3"/>
      <c r="F47" s="3">
        <v>95</v>
      </c>
      <c r="G47" s="3"/>
      <c r="H47" s="3">
        <v>3</v>
      </c>
      <c r="I47" s="3"/>
      <c r="J47" s="3">
        <v>3</v>
      </c>
      <c r="K47" s="3">
        <v>0</v>
      </c>
      <c r="L47" s="3">
        <v>65</v>
      </c>
      <c r="M47" s="3"/>
      <c r="N47" s="3">
        <v>100</v>
      </c>
      <c r="O47" s="9">
        <v>100</v>
      </c>
      <c r="P47" s="6"/>
    </row>
    <row r="48" spans="1:16" ht="37.5">
      <c r="A48" s="46" t="s">
        <v>24</v>
      </c>
      <c r="B48" s="5" t="s">
        <v>6</v>
      </c>
      <c r="C48" s="3">
        <v>70</v>
      </c>
      <c r="D48" s="7">
        <v>67</v>
      </c>
      <c r="E48" s="2" t="s">
        <v>43</v>
      </c>
      <c r="F48" s="3">
        <v>95</v>
      </c>
      <c r="G48" s="3"/>
      <c r="H48" s="3">
        <v>3</v>
      </c>
      <c r="I48" s="3"/>
      <c r="J48" s="3">
        <v>3</v>
      </c>
      <c r="K48" s="3">
        <v>0</v>
      </c>
      <c r="L48" s="3">
        <v>65</v>
      </c>
      <c r="M48" s="3"/>
      <c r="N48" s="3">
        <v>100</v>
      </c>
      <c r="O48" s="9">
        <v>100</v>
      </c>
      <c r="P48" s="6"/>
    </row>
    <row r="49" spans="1:16" ht="18.75">
      <c r="A49" s="46"/>
      <c r="B49" s="5" t="s">
        <v>7</v>
      </c>
      <c r="C49" s="3">
        <v>70</v>
      </c>
      <c r="D49" s="3"/>
      <c r="E49" s="3"/>
      <c r="F49" s="3">
        <v>95</v>
      </c>
      <c r="G49" s="3"/>
      <c r="H49" s="3">
        <v>3</v>
      </c>
      <c r="I49" s="3"/>
      <c r="J49" s="3">
        <v>3</v>
      </c>
      <c r="K49" s="3">
        <v>0</v>
      </c>
      <c r="L49" s="3">
        <v>65</v>
      </c>
      <c r="M49" s="3"/>
      <c r="N49" s="3">
        <v>100</v>
      </c>
      <c r="O49" s="9">
        <v>100</v>
      </c>
      <c r="P49" s="6"/>
    </row>
  </sheetData>
  <mergeCells count="26">
    <mergeCell ref="A1:O1"/>
    <mergeCell ref="A2:A4"/>
    <mergeCell ref="F3:G3"/>
    <mergeCell ref="H3:I3"/>
    <mergeCell ref="J3:K3"/>
    <mergeCell ref="L3:M3"/>
    <mergeCell ref="C3:E3"/>
    <mergeCell ref="N3:P3"/>
    <mergeCell ref="C2:P2"/>
    <mergeCell ref="A35:A37"/>
    <mergeCell ref="A5:A7"/>
    <mergeCell ref="A8:A10"/>
    <mergeCell ref="A11:A13"/>
    <mergeCell ref="A14:A16"/>
    <mergeCell ref="A17:A19"/>
    <mergeCell ref="A20:A22"/>
    <mergeCell ref="A23:A24"/>
    <mergeCell ref="A25:A26"/>
    <mergeCell ref="A27:A28"/>
    <mergeCell ref="A29:A31"/>
    <mergeCell ref="A32:A34"/>
    <mergeCell ref="A38:A40"/>
    <mergeCell ref="A41:A42"/>
    <mergeCell ref="A43:A44"/>
    <mergeCell ref="A45:A47"/>
    <mergeCell ref="A48:A49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объемы на 01.06.2019</vt:lpstr>
      <vt:lpstr>показатели кач на 01.06.2019</vt:lpstr>
      <vt:lpstr>'объемы на 01.06.2019'!Область_печати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2019-07-02T11:37:37Z</cp:lastPrinted>
  <dcterms:created xsi:type="dcterms:W3CDTF">2017-11-09T06:38:09Z</dcterms:created>
  <dcterms:modified xsi:type="dcterms:W3CDTF">2019-07-02T12:26:19Z</dcterms:modified>
</cp:coreProperties>
</file>