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855" windowHeight="11475"/>
  </bookViews>
  <sheets>
    <sheet name="объемы на 01.11.2020" sheetId="1" r:id="rId1"/>
  </sheets>
  <definedNames>
    <definedName name="_xlnm.Print_Area" localSheetId="0">'объемы на 01.11.2020'!$A$1:$Q$50</definedName>
  </definedNames>
  <calcPr calcId="125725"/>
</workbook>
</file>

<file path=xl/calcChain.xml><?xml version="1.0" encoding="utf-8"?>
<calcChain xmlns="http://schemas.openxmlformats.org/spreadsheetml/2006/main">
  <c r="O46" i="1"/>
  <c r="O27"/>
  <c r="H50"/>
  <c r="H49"/>
  <c r="H48"/>
  <c r="F50"/>
  <c r="F49"/>
  <c r="J25"/>
  <c r="J46"/>
  <c r="D50"/>
  <c r="D49"/>
  <c r="D48"/>
  <c r="B46"/>
  <c r="B43"/>
  <c r="B41"/>
  <c r="B39"/>
  <c r="B36"/>
  <c r="B33"/>
  <c r="B30"/>
  <c r="B27"/>
  <c r="B25"/>
  <c r="B23"/>
  <c r="B20"/>
  <c r="B17"/>
  <c r="B14"/>
  <c r="B11"/>
  <c r="B8"/>
  <c r="B5"/>
  <c r="B48" s="1"/>
  <c r="F48" l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7"/>
  <c r="J49" l="1"/>
  <c r="J50"/>
  <c r="J48"/>
  <c r="L5"/>
  <c r="E5"/>
  <c r="L47" l="1"/>
  <c r="L46"/>
  <c r="G46"/>
  <c r="E46"/>
  <c r="M45"/>
  <c r="L43"/>
  <c r="G43"/>
  <c r="E43"/>
  <c r="M42"/>
  <c r="M41"/>
  <c r="G41"/>
  <c r="E41"/>
  <c r="L39"/>
  <c r="G39"/>
  <c r="E39"/>
  <c r="M38"/>
  <c r="L37"/>
  <c r="L36"/>
  <c r="G36"/>
  <c r="E36"/>
  <c r="M35"/>
  <c r="L34"/>
  <c r="L33"/>
  <c r="G33"/>
  <c r="E33"/>
  <c r="M32"/>
  <c r="L31"/>
  <c r="L30"/>
  <c r="G30"/>
  <c r="E30"/>
  <c r="M29"/>
  <c r="L28"/>
  <c r="L27"/>
  <c r="G27"/>
  <c r="E27"/>
  <c r="M26"/>
  <c r="M25"/>
  <c r="G25"/>
  <c r="E25"/>
  <c r="M24"/>
  <c r="M23"/>
  <c r="G23"/>
  <c r="E23"/>
  <c r="L22"/>
  <c r="M21"/>
  <c r="M20"/>
  <c r="G20"/>
  <c r="E20"/>
  <c r="L19"/>
  <c r="M18"/>
  <c r="M17"/>
  <c r="G17"/>
  <c r="E17"/>
  <c r="L16"/>
  <c r="M15"/>
  <c r="M14"/>
  <c r="G14"/>
  <c r="E14"/>
  <c r="L13"/>
  <c r="M12"/>
  <c r="M11"/>
  <c r="G11"/>
  <c r="E11"/>
  <c r="L10"/>
  <c r="M8"/>
  <c r="G8"/>
  <c r="E8"/>
  <c r="M5"/>
  <c r="G5"/>
  <c r="K46" l="1"/>
  <c r="L40"/>
  <c r="K39" s="1"/>
  <c r="M43"/>
  <c r="M9"/>
  <c r="L44"/>
  <c r="I43"/>
  <c r="N43" s="1"/>
  <c r="O43" s="1"/>
  <c r="L24"/>
  <c r="L21"/>
  <c r="G48"/>
  <c r="L9"/>
  <c r="L32"/>
  <c r="L18"/>
  <c r="M46"/>
  <c r="I46"/>
  <c r="N46" s="1"/>
  <c r="L38"/>
  <c r="K36" s="1"/>
  <c r="L35"/>
  <c r="K33" s="1"/>
  <c r="K30"/>
  <c r="L29"/>
  <c r="K27" s="1"/>
  <c r="L26"/>
  <c r="E48"/>
  <c r="L15"/>
  <c r="L12"/>
  <c r="L6"/>
  <c r="I27"/>
  <c r="N27" s="1"/>
  <c r="M27"/>
  <c r="I30"/>
  <c r="N30" s="1"/>
  <c r="O30" s="1"/>
  <c r="M30"/>
  <c r="I33"/>
  <c r="N33" s="1"/>
  <c r="M33"/>
  <c r="I36"/>
  <c r="N36" s="1"/>
  <c r="O36" s="1"/>
  <c r="M36"/>
  <c r="I39"/>
  <c r="N39" s="1"/>
  <c r="M39"/>
  <c r="L42"/>
  <c r="L45"/>
  <c r="K43" s="1"/>
  <c r="M7"/>
  <c r="L8"/>
  <c r="M10"/>
  <c r="L11"/>
  <c r="M13"/>
  <c r="L14"/>
  <c r="M16"/>
  <c r="L17"/>
  <c r="M19"/>
  <c r="L20"/>
  <c r="K20" s="1"/>
  <c r="M22"/>
  <c r="L23"/>
  <c r="K23" s="1"/>
  <c r="L25"/>
  <c r="M28"/>
  <c r="M31"/>
  <c r="M34"/>
  <c r="M37"/>
  <c r="M40"/>
  <c r="L41"/>
  <c r="M44"/>
  <c r="M47"/>
  <c r="I5"/>
  <c r="N5" s="1"/>
  <c r="M6"/>
  <c r="L7"/>
  <c r="L50" s="1"/>
  <c r="I8"/>
  <c r="N8" s="1"/>
  <c r="I11"/>
  <c r="N11" s="1"/>
  <c r="I14"/>
  <c r="N14" s="1"/>
  <c r="I17"/>
  <c r="N17" s="1"/>
  <c r="I20"/>
  <c r="N20" s="1"/>
  <c r="I23"/>
  <c r="I25"/>
  <c r="N25" s="1"/>
  <c r="I41"/>
  <c r="N41" s="1"/>
  <c r="L49" l="1"/>
  <c r="L48"/>
  <c r="K25"/>
  <c r="N23"/>
  <c r="O23" s="1"/>
  <c r="K17"/>
  <c r="K11"/>
  <c r="K8"/>
  <c r="K41"/>
  <c r="K14"/>
  <c r="I48"/>
  <c r="K5"/>
  <c r="K48" l="1"/>
</calcChain>
</file>

<file path=xl/sharedStrings.xml><?xml version="1.0" encoding="utf-8"?>
<sst xmlns="http://schemas.openxmlformats.org/spreadsheetml/2006/main" count="150" uniqueCount="33">
  <si>
    <t>Среднегодовое</t>
  </si>
  <si>
    <t>отклонение  объема от муниципального задания</t>
  </si>
  <si>
    <t>наименование услуг</t>
  </si>
  <si>
    <t>Общеобразовательные организации</t>
  </si>
  <si>
    <t>школа № 1</t>
  </si>
  <si>
    <t>начальное</t>
  </si>
  <si>
    <t>основное</t>
  </si>
  <si>
    <t>среднее</t>
  </si>
  <si>
    <t>лицей № 3</t>
  </si>
  <si>
    <t>школа № 6</t>
  </si>
  <si>
    <t>школа № 7</t>
  </si>
  <si>
    <t>школа № 8</t>
  </si>
  <si>
    <t>школа № 9</t>
  </si>
  <si>
    <t>школа № 10</t>
  </si>
  <si>
    <t>Шилокшанская школа</t>
  </si>
  <si>
    <t>Ломовская школа</t>
  </si>
  <si>
    <t>Тёпловская школа</t>
  </si>
  <si>
    <t>Гремячевская школа №2</t>
  </si>
  <si>
    <t>Гремячевская школа №1</t>
  </si>
  <si>
    <t>Мурзицкая школа</t>
  </si>
  <si>
    <t>Велетьминская школа</t>
  </si>
  <si>
    <t>Саваслейская школа</t>
  </si>
  <si>
    <t>Серебрянская школа</t>
  </si>
  <si>
    <t>Итого школы</t>
  </si>
  <si>
    <t>Обучающиеся</t>
  </si>
  <si>
    <t>наименование услуги</t>
  </si>
  <si>
    <t>в разрезе услуг</t>
  </si>
  <si>
    <t>процент (минус - невыполнение)</t>
  </si>
  <si>
    <t xml:space="preserve">Процент с учетом допустимого отклонения 2% </t>
  </si>
  <si>
    <t>ПРИЛОЖЕНИЕ 1</t>
  </si>
  <si>
    <t>План 2020 год по муниципальному заданию</t>
  </si>
  <si>
    <t>Факт на 01.09.2019 год</t>
  </si>
  <si>
    <t>План  на 01.09.2020 год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</si>
</sst>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20"/>
      <name val="Calibri"/>
      <family val="2"/>
      <charset val="204"/>
      <scheme val="minor"/>
    </font>
    <font>
      <sz val="2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8"/>
      <color indexed="8"/>
      <name val="Calibri"/>
      <family val="2"/>
      <charset val="204"/>
      <scheme val="minor"/>
    </font>
    <font>
      <sz val="20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2" borderId="4" xfId="0" applyFont="1" applyFill="1" applyBorder="1"/>
    <xf numFmtId="3" fontId="3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1" fontId="5" fillId="2" borderId="4" xfId="0" applyNumberFormat="1" applyFont="1" applyFill="1" applyBorder="1" applyAlignment="1"/>
    <xf numFmtId="1" fontId="5" fillId="2" borderId="4" xfId="0" applyNumberFormat="1" applyFont="1" applyFill="1" applyBorder="1"/>
    <xf numFmtId="3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/>
    <xf numFmtId="0" fontId="5" fillId="2" borderId="4" xfId="0" applyFont="1" applyFill="1" applyBorder="1"/>
    <xf numFmtId="3" fontId="3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Border="1"/>
    <xf numFmtId="1" fontId="8" fillId="0" borderId="4" xfId="0" applyNumberFormat="1" applyFont="1" applyFill="1" applyBorder="1" applyAlignment="1"/>
    <xf numFmtId="0" fontId="8" fillId="0" borderId="4" xfId="0" applyFont="1" applyBorder="1"/>
    <xf numFmtId="0" fontId="8" fillId="0" borderId="4" xfId="0" applyFont="1" applyFill="1" applyBorder="1" applyAlignment="1"/>
    <xf numFmtId="0" fontId="4" fillId="2" borderId="4" xfId="0" applyFont="1" applyFill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4" fontId="7" fillId="4" borderId="7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60" zoomScaleNormal="10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O46" sqref="O46:O47"/>
    </sheetView>
  </sheetViews>
  <sheetFormatPr defaultRowHeight="15"/>
  <cols>
    <col min="1" max="1" width="47.7109375" customWidth="1"/>
    <col min="2" max="2" width="19.7109375" customWidth="1"/>
    <col min="3" max="3" width="29.42578125" customWidth="1"/>
    <col min="4" max="4" width="20.85546875" customWidth="1"/>
    <col min="5" max="5" width="20.7109375" customWidth="1"/>
    <col min="6" max="6" width="18.28515625" customWidth="1"/>
    <col min="7" max="7" width="20.7109375" customWidth="1"/>
    <col min="8" max="8" width="17.85546875" customWidth="1"/>
    <col min="9" max="9" width="18.5703125" customWidth="1"/>
    <col min="10" max="10" width="16.28515625" customWidth="1"/>
    <col min="11" max="11" width="14.7109375" customWidth="1"/>
    <col min="12" max="12" width="14.5703125" customWidth="1"/>
    <col min="13" max="15" width="20.42578125" customWidth="1"/>
    <col min="16" max="16" width="28.5703125" customWidth="1"/>
    <col min="17" max="17" width="41.28515625" customWidth="1"/>
  </cols>
  <sheetData>
    <row r="1" spans="1:17" ht="26.2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78.5" customHeight="1">
      <c r="A2" s="27" t="s">
        <v>30</v>
      </c>
      <c r="B2" s="28"/>
      <c r="C2" s="28"/>
      <c r="D2" s="29"/>
      <c r="E2" s="27" t="s">
        <v>31</v>
      </c>
      <c r="F2" s="29"/>
      <c r="G2" s="27" t="s">
        <v>32</v>
      </c>
      <c r="H2" s="29"/>
      <c r="I2" s="27" t="s">
        <v>0</v>
      </c>
      <c r="J2" s="29"/>
      <c r="K2" s="27" t="s">
        <v>1</v>
      </c>
      <c r="L2" s="29"/>
      <c r="M2" s="27" t="s">
        <v>1</v>
      </c>
      <c r="N2" s="28"/>
      <c r="O2" s="29"/>
      <c r="P2" s="19" t="s">
        <v>2</v>
      </c>
      <c r="Q2" s="19" t="s">
        <v>3</v>
      </c>
    </row>
    <row r="3" spans="1:17" ht="154.5" customHeight="1">
      <c r="A3" s="4" t="s">
        <v>3</v>
      </c>
      <c r="B3" s="4" t="s">
        <v>24</v>
      </c>
      <c r="C3" s="4" t="s">
        <v>25</v>
      </c>
      <c r="D3" s="4" t="s">
        <v>24</v>
      </c>
      <c r="E3" s="4" t="s">
        <v>24</v>
      </c>
      <c r="F3" s="4" t="s">
        <v>26</v>
      </c>
      <c r="G3" s="4" t="s">
        <v>24</v>
      </c>
      <c r="H3" s="4" t="s">
        <v>26</v>
      </c>
      <c r="I3" s="4" t="s">
        <v>24</v>
      </c>
      <c r="J3" s="4" t="s">
        <v>26</v>
      </c>
      <c r="K3" s="4" t="s">
        <v>24</v>
      </c>
      <c r="L3" s="4" t="s">
        <v>26</v>
      </c>
      <c r="M3" s="5" t="s">
        <v>27</v>
      </c>
      <c r="N3" s="5" t="s">
        <v>27</v>
      </c>
      <c r="O3" s="5" t="s">
        <v>28</v>
      </c>
      <c r="P3" s="19"/>
      <c r="Q3" s="19"/>
    </row>
    <row r="4" spans="1:17" ht="29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12"/>
      <c r="Q4" s="12"/>
    </row>
    <row r="5" spans="1:17" ht="24.95" customHeight="1">
      <c r="A5" s="20" t="s">
        <v>4</v>
      </c>
      <c r="B5" s="23">
        <f>D5+D6+D7</f>
        <v>746</v>
      </c>
      <c r="C5" s="13" t="s">
        <v>5</v>
      </c>
      <c r="D5" s="13">
        <v>303</v>
      </c>
      <c r="E5" s="26">
        <f>F5+F6+F7</f>
        <v>733</v>
      </c>
      <c r="F5" s="6">
        <v>302</v>
      </c>
      <c r="G5" s="26">
        <f>H5+H6+H7</f>
        <v>742</v>
      </c>
      <c r="H5" s="16">
        <v>302</v>
      </c>
      <c r="I5" s="26">
        <f>J5+J6+J7</f>
        <v>735.99999999999989</v>
      </c>
      <c r="J5" s="6">
        <f>(F5*8+H5*4)/12</f>
        <v>302</v>
      </c>
      <c r="K5" s="26">
        <f>L5+L6+L7</f>
        <v>-10.000000000000014</v>
      </c>
      <c r="L5" s="7">
        <f t="shared" ref="L5:L13" si="0">J5-D5</f>
        <v>-1</v>
      </c>
      <c r="M5" s="7">
        <f t="shared" ref="M5:M13" si="1">J5/D5*100-100</f>
        <v>-0.33003300330032914</v>
      </c>
      <c r="N5" s="26">
        <f>I5/B5*100-100</f>
        <v>-1.3404825737265469</v>
      </c>
      <c r="O5" s="26"/>
      <c r="P5" s="8" t="s">
        <v>5</v>
      </c>
      <c r="Q5" s="30" t="s">
        <v>4</v>
      </c>
    </row>
    <row r="6" spans="1:17" ht="24.95" customHeight="1">
      <c r="A6" s="21"/>
      <c r="B6" s="24"/>
      <c r="C6" s="13" t="s">
        <v>6</v>
      </c>
      <c r="D6" s="13">
        <v>370</v>
      </c>
      <c r="E6" s="26"/>
      <c r="F6" s="6">
        <v>360</v>
      </c>
      <c r="G6" s="26"/>
      <c r="H6" s="16">
        <v>373</v>
      </c>
      <c r="I6" s="26"/>
      <c r="J6" s="6">
        <f t="shared" ref="J6:J47" si="2">(F6*8+H6*4)/12</f>
        <v>364.33333333333331</v>
      </c>
      <c r="K6" s="26"/>
      <c r="L6" s="7">
        <f t="shared" si="0"/>
        <v>-5.6666666666666856</v>
      </c>
      <c r="M6" s="7">
        <f t="shared" si="1"/>
        <v>-1.5315315315315416</v>
      </c>
      <c r="N6" s="26"/>
      <c r="O6" s="26"/>
      <c r="P6" s="8" t="s">
        <v>6</v>
      </c>
      <c r="Q6" s="30"/>
    </row>
    <row r="7" spans="1:17" ht="24.95" customHeight="1">
      <c r="A7" s="22"/>
      <c r="B7" s="25"/>
      <c r="C7" s="13" t="s">
        <v>7</v>
      </c>
      <c r="D7" s="13">
        <v>73</v>
      </c>
      <c r="E7" s="26"/>
      <c r="F7" s="6">
        <v>71</v>
      </c>
      <c r="G7" s="26"/>
      <c r="H7" s="16">
        <v>67</v>
      </c>
      <c r="I7" s="26"/>
      <c r="J7" s="6">
        <f t="shared" si="2"/>
        <v>69.666666666666671</v>
      </c>
      <c r="K7" s="26"/>
      <c r="L7" s="7">
        <f t="shared" si="0"/>
        <v>-3.3333333333333286</v>
      </c>
      <c r="M7" s="7">
        <f t="shared" si="1"/>
        <v>-4.5662100456620891</v>
      </c>
      <c r="N7" s="26"/>
      <c r="O7" s="26"/>
      <c r="P7" s="8" t="s">
        <v>7</v>
      </c>
      <c r="Q7" s="30"/>
    </row>
    <row r="8" spans="1:17" ht="24.95" customHeight="1">
      <c r="A8" s="20" t="s">
        <v>8</v>
      </c>
      <c r="B8" s="23">
        <f>D8+D9+D10</f>
        <v>511</v>
      </c>
      <c r="C8" s="13" t="s">
        <v>5</v>
      </c>
      <c r="D8" s="13">
        <v>186</v>
      </c>
      <c r="E8" s="26">
        <f>F8+F9+F10</f>
        <v>505</v>
      </c>
      <c r="F8" s="6">
        <v>186</v>
      </c>
      <c r="G8" s="26">
        <f>H8+H9+H10</f>
        <v>491</v>
      </c>
      <c r="H8" s="16">
        <v>178</v>
      </c>
      <c r="I8" s="26">
        <f>J8+J9+J10</f>
        <v>500.33333333333331</v>
      </c>
      <c r="J8" s="6">
        <f t="shared" si="2"/>
        <v>183.33333333333334</v>
      </c>
      <c r="K8" s="26">
        <f>L8+L9+L10</f>
        <v>-10.666666666666664</v>
      </c>
      <c r="L8" s="7">
        <f t="shared" si="0"/>
        <v>-2.6666666666666572</v>
      </c>
      <c r="M8" s="7">
        <f t="shared" si="1"/>
        <v>-1.4336917562723954</v>
      </c>
      <c r="N8" s="26">
        <f>I8/B8*100-100</f>
        <v>-2.0874103065883958</v>
      </c>
      <c r="O8" s="26"/>
      <c r="P8" s="8" t="s">
        <v>5</v>
      </c>
      <c r="Q8" s="30" t="s">
        <v>8</v>
      </c>
    </row>
    <row r="9" spans="1:17" ht="24.95" customHeight="1">
      <c r="A9" s="21"/>
      <c r="B9" s="24"/>
      <c r="C9" s="13" t="s">
        <v>6</v>
      </c>
      <c r="D9" s="13">
        <v>259</v>
      </c>
      <c r="E9" s="26"/>
      <c r="F9" s="6">
        <v>256</v>
      </c>
      <c r="G9" s="26"/>
      <c r="H9" s="16">
        <v>249</v>
      </c>
      <c r="I9" s="26"/>
      <c r="J9" s="6">
        <f t="shared" si="2"/>
        <v>253.66666666666666</v>
      </c>
      <c r="K9" s="26"/>
      <c r="L9" s="7">
        <f t="shared" si="0"/>
        <v>-5.3333333333333428</v>
      </c>
      <c r="M9" s="7">
        <f t="shared" si="1"/>
        <v>-2.0592020592020646</v>
      </c>
      <c r="N9" s="26"/>
      <c r="O9" s="26"/>
      <c r="P9" s="8" t="s">
        <v>6</v>
      </c>
      <c r="Q9" s="30"/>
    </row>
    <row r="10" spans="1:17" ht="24.95" customHeight="1">
      <c r="A10" s="22"/>
      <c r="B10" s="25"/>
      <c r="C10" s="13" t="s">
        <v>7</v>
      </c>
      <c r="D10" s="13">
        <v>66</v>
      </c>
      <c r="E10" s="26"/>
      <c r="F10" s="6">
        <v>63</v>
      </c>
      <c r="G10" s="26"/>
      <c r="H10" s="16">
        <v>64</v>
      </c>
      <c r="I10" s="26"/>
      <c r="J10" s="6">
        <f t="shared" si="2"/>
        <v>63.333333333333336</v>
      </c>
      <c r="K10" s="26"/>
      <c r="L10" s="7">
        <f t="shared" si="0"/>
        <v>-2.6666666666666643</v>
      </c>
      <c r="M10" s="7">
        <f t="shared" si="1"/>
        <v>-4.0404040404040273</v>
      </c>
      <c r="N10" s="26"/>
      <c r="O10" s="26"/>
      <c r="P10" s="8" t="s">
        <v>7</v>
      </c>
      <c r="Q10" s="30"/>
    </row>
    <row r="11" spans="1:17" ht="24.95" customHeight="1">
      <c r="A11" s="20" t="s">
        <v>9</v>
      </c>
      <c r="B11" s="23">
        <f>D11+D12+D13</f>
        <v>668</v>
      </c>
      <c r="C11" s="13" t="s">
        <v>5</v>
      </c>
      <c r="D11" s="13">
        <v>302</v>
      </c>
      <c r="E11" s="26">
        <f t="shared" ref="E11" si="3">F11+F12+F13</f>
        <v>665</v>
      </c>
      <c r="F11" s="6">
        <v>311</v>
      </c>
      <c r="G11" s="26">
        <f t="shared" ref="G11:I11" si="4">H11+H12+H13</f>
        <v>682</v>
      </c>
      <c r="H11" s="16">
        <v>313</v>
      </c>
      <c r="I11" s="26">
        <f t="shared" si="4"/>
        <v>670.66666666666674</v>
      </c>
      <c r="J11" s="6">
        <f t="shared" si="2"/>
        <v>311.66666666666669</v>
      </c>
      <c r="K11" s="26">
        <f t="shared" ref="K11" si="5">L11+L12+L13</f>
        <v>2.6666666666666856</v>
      </c>
      <c r="L11" s="7">
        <f t="shared" si="0"/>
        <v>9.6666666666666856</v>
      </c>
      <c r="M11" s="7">
        <f t="shared" si="1"/>
        <v>3.2008830022075045</v>
      </c>
      <c r="N11" s="26">
        <f>I11/B11*100-100</f>
        <v>0.39920159680639244</v>
      </c>
      <c r="O11" s="26"/>
      <c r="P11" s="8" t="s">
        <v>5</v>
      </c>
      <c r="Q11" s="30" t="s">
        <v>9</v>
      </c>
    </row>
    <row r="12" spans="1:17" ht="24.95" customHeight="1">
      <c r="A12" s="21"/>
      <c r="B12" s="24"/>
      <c r="C12" s="13" t="s">
        <v>6</v>
      </c>
      <c r="D12" s="13">
        <v>322</v>
      </c>
      <c r="E12" s="26"/>
      <c r="F12" s="6">
        <v>317</v>
      </c>
      <c r="G12" s="26"/>
      <c r="H12" s="16">
        <v>326</v>
      </c>
      <c r="I12" s="26"/>
      <c r="J12" s="6">
        <f t="shared" si="2"/>
        <v>320</v>
      </c>
      <c r="K12" s="26"/>
      <c r="L12" s="7">
        <f t="shared" si="0"/>
        <v>-2</v>
      </c>
      <c r="M12" s="7">
        <f t="shared" si="1"/>
        <v>-0.62111801242235742</v>
      </c>
      <c r="N12" s="26"/>
      <c r="O12" s="26"/>
      <c r="P12" s="8" t="s">
        <v>6</v>
      </c>
      <c r="Q12" s="30"/>
    </row>
    <row r="13" spans="1:17" ht="24.75" customHeight="1">
      <c r="A13" s="22"/>
      <c r="B13" s="25"/>
      <c r="C13" s="13" t="s">
        <v>7</v>
      </c>
      <c r="D13" s="13">
        <v>44</v>
      </c>
      <c r="E13" s="26"/>
      <c r="F13" s="6">
        <v>37</v>
      </c>
      <c r="G13" s="26"/>
      <c r="H13" s="16">
        <v>43</v>
      </c>
      <c r="I13" s="26"/>
      <c r="J13" s="6">
        <f t="shared" si="2"/>
        <v>39</v>
      </c>
      <c r="K13" s="26"/>
      <c r="L13" s="7">
        <f t="shared" si="0"/>
        <v>-5</v>
      </c>
      <c r="M13" s="7">
        <f t="shared" si="1"/>
        <v>-11.36363636363636</v>
      </c>
      <c r="N13" s="26"/>
      <c r="O13" s="26"/>
      <c r="P13" s="8" t="s">
        <v>7</v>
      </c>
      <c r="Q13" s="30"/>
    </row>
    <row r="14" spans="1:17" ht="24.95" customHeight="1">
      <c r="A14" s="20" t="s">
        <v>10</v>
      </c>
      <c r="B14" s="23">
        <f>D14+D15+D16</f>
        <v>631</v>
      </c>
      <c r="C14" s="13" t="s">
        <v>5</v>
      </c>
      <c r="D14" s="13">
        <v>253</v>
      </c>
      <c r="E14" s="26">
        <f t="shared" ref="E14" si="6">F14+F15+F16</f>
        <v>632</v>
      </c>
      <c r="F14" s="6">
        <v>256</v>
      </c>
      <c r="G14" s="26">
        <f t="shared" ref="G14:I14" si="7">H14+H15+H16</f>
        <v>658</v>
      </c>
      <c r="H14" s="16">
        <v>269</v>
      </c>
      <c r="I14" s="26">
        <f t="shared" si="7"/>
        <v>640.66666666666663</v>
      </c>
      <c r="J14" s="6">
        <f t="shared" si="2"/>
        <v>260.33333333333331</v>
      </c>
      <c r="K14" s="26">
        <f t="shared" ref="K14" si="8">L14+L15+L16</f>
        <v>9.6666666666666501</v>
      </c>
      <c r="L14" s="7">
        <f t="shared" ref="L14:L47" si="9">J14-D14</f>
        <v>7.3333333333333144</v>
      </c>
      <c r="M14" s="7">
        <f t="shared" ref="M14:M47" si="10">J14/D14*100-100</f>
        <v>2.8985507246376727</v>
      </c>
      <c r="N14" s="31">
        <f>I14/B14*100-100</f>
        <v>1.5319598520866293</v>
      </c>
      <c r="O14" s="26"/>
      <c r="P14" s="8" t="s">
        <v>5</v>
      </c>
      <c r="Q14" s="30" t="s">
        <v>10</v>
      </c>
    </row>
    <row r="15" spans="1:17" ht="24.95" customHeight="1">
      <c r="A15" s="21"/>
      <c r="B15" s="24"/>
      <c r="C15" s="13" t="s">
        <v>6</v>
      </c>
      <c r="D15" s="13">
        <v>329</v>
      </c>
      <c r="E15" s="26"/>
      <c r="F15" s="6">
        <v>325</v>
      </c>
      <c r="G15" s="26"/>
      <c r="H15" s="16">
        <v>337</v>
      </c>
      <c r="I15" s="26"/>
      <c r="J15" s="6">
        <f t="shared" si="2"/>
        <v>329</v>
      </c>
      <c r="K15" s="26"/>
      <c r="L15" s="7">
        <f t="shared" si="9"/>
        <v>0</v>
      </c>
      <c r="M15" s="7">
        <f t="shared" si="10"/>
        <v>0</v>
      </c>
      <c r="N15" s="32"/>
      <c r="O15" s="26"/>
      <c r="P15" s="8" t="s">
        <v>6</v>
      </c>
      <c r="Q15" s="30"/>
    </row>
    <row r="16" spans="1:17" ht="24.95" customHeight="1">
      <c r="A16" s="22"/>
      <c r="B16" s="25"/>
      <c r="C16" s="13" t="s">
        <v>7</v>
      </c>
      <c r="D16" s="13">
        <v>49</v>
      </c>
      <c r="E16" s="26"/>
      <c r="F16" s="6">
        <v>51</v>
      </c>
      <c r="G16" s="26"/>
      <c r="H16" s="16">
        <v>52</v>
      </c>
      <c r="I16" s="26"/>
      <c r="J16" s="6">
        <f t="shared" si="2"/>
        <v>51.333333333333336</v>
      </c>
      <c r="K16" s="26"/>
      <c r="L16" s="7">
        <f t="shared" si="9"/>
        <v>2.3333333333333357</v>
      </c>
      <c r="M16" s="7">
        <f t="shared" si="10"/>
        <v>4.7619047619047734</v>
      </c>
      <c r="N16" s="33"/>
      <c r="O16" s="26"/>
      <c r="P16" s="8" t="s">
        <v>7</v>
      </c>
      <c r="Q16" s="30"/>
    </row>
    <row r="17" spans="1:17" ht="24.95" customHeight="1">
      <c r="A17" s="20" t="s">
        <v>11</v>
      </c>
      <c r="B17" s="23">
        <f>D17+D18+D19</f>
        <v>434</v>
      </c>
      <c r="C17" s="13" t="s">
        <v>5</v>
      </c>
      <c r="D17" s="13">
        <v>172</v>
      </c>
      <c r="E17" s="26">
        <f t="shared" ref="E17" si="11">F17+F18+F19</f>
        <v>442</v>
      </c>
      <c r="F17" s="6">
        <v>176</v>
      </c>
      <c r="G17" s="26">
        <f t="shared" ref="G17:I17" si="12">H17+H18+H19</f>
        <v>446</v>
      </c>
      <c r="H17" s="16">
        <v>180</v>
      </c>
      <c r="I17" s="26">
        <f t="shared" si="12"/>
        <v>443.33333333333331</v>
      </c>
      <c r="J17" s="6">
        <f t="shared" si="2"/>
        <v>177.33333333333334</v>
      </c>
      <c r="K17" s="26">
        <f t="shared" ref="K17" si="13">L17+L18+L19</f>
        <v>9.3333333333333357</v>
      </c>
      <c r="L17" s="7">
        <f t="shared" si="9"/>
        <v>5.3333333333333428</v>
      </c>
      <c r="M17" s="7">
        <f t="shared" si="10"/>
        <v>3.1007751937984551</v>
      </c>
      <c r="N17" s="31">
        <f>I17/B17*100-100</f>
        <v>2.1505376344086073</v>
      </c>
      <c r="O17" s="26"/>
      <c r="P17" s="8" t="s">
        <v>5</v>
      </c>
      <c r="Q17" s="30" t="s">
        <v>11</v>
      </c>
    </row>
    <row r="18" spans="1:17" ht="24.95" customHeight="1">
      <c r="A18" s="21"/>
      <c r="B18" s="24"/>
      <c r="C18" s="13" t="s">
        <v>6</v>
      </c>
      <c r="D18" s="13">
        <v>226</v>
      </c>
      <c r="E18" s="26"/>
      <c r="F18" s="6">
        <v>229</v>
      </c>
      <c r="G18" s="26"/>
      <c r="H18" s="16">
        <v>228</v>
      </c>
      <c r="I18" s="26"/>
      <c r="J18" s="6">
        <f t="shared" si="2"/>
        <v>228.66666666666666</v>
      </c>
      <c r="K18" s="26"/>
      <c r="L18" s="7">
        <f t="shared" si="9"/>
        <v>2.6666666666666572</v>
      </c>
      <c r="M18" s="7">
        <f t="shared" si="10"/>
        <v>1.1799410029498461</v>
      </c>
      <c r="N18" s="32"/>
      <c r="O18" s="26"/>
      <c r="P18" s="8" t="s">
        <v>6</v>
      </c>
      <c r="Q18" s="30"/>
    </row>
    <row r="19" spans="1:17" ht="24.95" customHeight="1">
      <c r="A19" s="22"/>
      <c r="B19" s="25"/>
      <c r="C19" s="13" t="s">
        <v>7</v>
      </c>
      <c r="D19" s="13">
        <v>36</v>
      </c>
      <c r="E19" s="26"/>
      <c r="F19" s="6">
        <v>37</v>
      </c>
      <c r="G19" s="26"/>
      <c r="H19" s="16">
        <v>38</v>
      </c>
      <c r="I19" s="26"/>
      <c r="J19" s="6">
        <f t="shared" si="2"/>
        <v>37.333333333333336</v>
      </c>
      <c r="K19" s="26"/>
      <c r="L19" s="7">
        <f t="shared" si="9"/>
        <v>1.3333333333333357</v>
      </c>
      <c r="M19" s="7">
        <f t="shared" si="10"/>
        <v>3.7037037037037237</v>
      </c>
      <c r="N19" s="33"/>
      <c r="O19" s="26"/>
      <c r="P19" s="8" t="s">
        <v>7</v>
      </c>
      <c r="Q19" s="30"/>
    </row>
    <row r="20" spans="1:17" ht="24.95" customHeight="1">
      <c r="A20" s="20" t="s">
        <v>12</v>
      </c>
      <c r="B20" s="23">
        <f>D20+D21+D22</f>
        <v>598</v>
      </c>
      <c r="C20" s="13" t="s">
        <v>5</v>
      </c>
      <c r="D20" s="13">
        <v>310</v>
      </c>
      <c r="E20" s="26">
        <f t="shared" ref="E20" si="14">F20+F21+F22</f>
        <v>595</v>
      </c>
      <c r="F20" s="6">
        <v>311</v>
      </c>
      <c r="G20" s="26">
        <f t="shared" ref="G20:I20" si="15">H20+H21+H22</f>
        <v>631</v>
      </c>
      <c r="H20" s="16">
        <v>319</v>
      </c>
      <c r="I20" s="26">
        <f t="shared" si="15"/>
        <v>607</v>
      </c>
      <c r="J20" s="6">
        <f t="shared" si="2"/>
        <v>313.66666666666669</v>
      </c>
      <c r="K20" s="26">
        <f t="shared" ref="K20" si="16">L20+L21+L22</f>
        <v>9.0000000000000355</v>
      </c>
      <c r="L20" s="7">
        <f t="shared" si="9"/>
        <v>3.6666666666666856</v>
      </c>
      <c r="M20" s="7">
        <f t="shared" si="10"/>
        <v>1.1827956989247497</v>
      </c>
      <c r="N20" s="31">
        <f>I20/B20*100-100</f>
        <v>1.505016722408044</v>
      </c>
      <c r="O20" s="26"/>
      <c r="P20" s="8" t="s">
        <v>5</v>
      </c>
      <c r="Q20" s="30" t="s">
        <v>12</v>
      </c>
    </row>
    <row r="21" spans="1:17" ht="24.95" customHeight="1">
      <c r="A21" s="21"/>
      <c r="B21" s="24"/>
      <c r="C21" s="13" t="s">
        <v>6</v>
      </c>
      <c r="D21" s="13">
        <v>252</v>
      </c>
      <c r="E21" s="26"/>
      <c r="F21" s="6">
        <v>248</v>
      </c>
      <c r="G21" s="26"/>
      <c r="H21" s="16">
        <v>277</v>
      </c>
      <c r="I21" s="26"/>
      <c r="J21" s="6">
        <f t="shared" si="2"/>
        <v>257.66666666666669</v>
      </c>
      <c r="K21" s="26"/>
      <c r="L21" s="7">
        <f t="shared" si="9"/>
        <v>5.6666666666666856</v>
      </c>
      <c r="M21" s="7">
        <f t="shared" si="10"/>
        <v>2.2486772486772537</v>
      </c>
      <c r="N21" s="32"/>
      <c r="O21" s="26"/>
      <c r="P21" s="8" t="s">
        <v>6</v>
      </c>
      <c r="Q21" s="30"/>
    </row>
    <row r="22" spans="1:17" ht="24.95" customHeight="1">
      <c r="A22" s="22"/>
      <c r="B22" s="25"/>
      <c r="C22" s="13" t="s">
        <v>7</v>
      </c>
      <c r="D22" s="13">
        <v>36</v>
      </c>
      <c r="E22" s="26"/>
      <c r="F22" s="6">
        <v>36</v>
      </c>
      <c r="G22" s="26"/>
      <c r="H22" s="16">
        <v>35</v>
      </c>
      <c r="I22" s="26"/>
      <c r="J22" s="6">
        <f t="shared" si="2"/>
        <v>35.666666666666664</v>
      </c>
      <c r="K22" s="26"/>
      <c r="L22" s="7">
        <f t="shared" si="9"/>
        <v>-0.3333333333333357</v>
      </c>
      <c r="M22" s="7">
        <f t="shared" si="10"/>
        <v>-0.92592592592592382</v>
      </c>
      <c r="N22" s="33"/>
      <c r="O22" s="26"/>
      <c r="P22" s="8" t="s">
        <v>7</v>
      </c>
      <c r="Q22" s="30"/>
    </row>
    <row r="23" spans="1:17" ht="24.95" customHeight="1">
      <c r="A23" s="20" t="s">
        <v>13</v>
      </c>
      <c r="B23" s="23">
        <f>D23+D24</f>
        <v>199</v>
      </c>
      <c r="C23" s="13" t="s">
        <v>5</v>
      </c>
      <c r="D23" s="13">
        <v>95</v>
      </c>
      <c r="E23" s="26">
        <f>F23+F24</f>
        <v>184</v>
      </c>
      <c r="F23" s="9">
        <v>79</v>
      </c>
      <c r="G23" s="26">
        <f>H23+H24</f>
        <v>172</v>
      </c>
      <c r="H23" s="18">
        <v>73</v>
      </c>
      <c r="I23" s="26">
        <f>J23+J24</f>
        <v>180</v>
      </c>
      <c r="J23" s="6">
        <f t="shared" si="2"/>
        <v>77</v>
      </c>
      <c r="K23" s="26">
        <f>L23+L24</f>
        <v>-19</v>
      </c>
      <c r="L23" s="7">
        <f t="shared" si="9"/>
        <v>-18</v>
      </c>
      <c r="M23" s="7">
        <f t="shared" si="10"/>
        <v>-18.94736842105263</v>
      </c>
      <c r="N23" s="26">
        <f>I23/B23*100-100</f>
        <v>-9.5477386934673376</v>
      </c>
      <c r="O23" s="26">
        <f>N23+2</f>
        <v>-7.5477386934673376</v>
      </c>
      <c r="P23" s="8" t="s">
        <v>5</v>
      </c>
      <c r="Q23" s="30" t="s">
        <v>13</v>
      </c>
    </row>
    <row r="24" spans="1:17" ht="25.5" customHeight="1">
      <c r="A24" s="22"/>
      <c r="B24" s="25"/>
      <c r="C24" s="13" t="s">
        <v>6</v>
      </c>
      <c r="D24" s="13">
        <v>104</v>
      </c>
      <c r="E24" s="26"/>
      <c r="F24" s="10">
        <v>105</v>
      </c>
      <c r="G24" s="26"/>
      <c r="H24" s="17">
        <v>99</v>
      </c>
      <c r="I24" s="26"/>
      <c r="J24" s="6">
        <f t="shared" si="2"/>
        <v>103</v>
      </c>
      <c r="K24" s="26"/>
      <c r="L24" s="7">
        <f t="shared" si="9"/>
        <v>-1</v>
      </c>
      <c r="M24" s="7">
        <f t="shared" si="10"/>
        <v>-0.96153846153845279</v>
      </c>
      <c r="N24" s="26"/>
      <c r="O24" s="26"/>
      <c r="P24" s="8" t="s">
        <v>6</v>
      </c>
      <c r="Q24" s="30"/>
    </row>
    <row r="25" spans="1:17" ht="24.95" customHeight="1">
      <c r="A25" s="20" t="s">
        <v>14</v>
      </c>
      <c r="B25" s="23">
        <f>D25+D26</f>
        <v>135</v>
      </c>
      <c r="C25" s="13" t="s">
        <v>5</v>
      </c>
      <c r="D25" s="13">
        <v>65</v>
      </c>
      <c r="E25" s="26">
        <f>F25+F26</f>
        <v>140</v>
      </c>
      <c r="F25" s="10">
        <v>71</v>
      </c>
      <c r="G25" s="26">
        <f>H25+H26</f>
        <v>133</v>
      </c>
      <c r="H25" s="17">
        <v>63</v>
      </c>
      <c r="I25" s="26">
        <f>J25+J26</f>
        <v>137.66666666666666</v>
      </c>
      <c r="J25" s="6">
        <f>(F25*8+H25*4)/12</f>
        <v>68.333333333333329</v>
      </c>
      <c r="K25" s="26">
        <f>L25+L26</f>
        <v>2.6666666666666572</v>
      </c>
      <c r="L25" s="7">
        <f t="shared" si="9"/>
        <v>3.3333333333333286</v>
      </c>
      <c r="M25" s="7">
        <f t="shared" si="10"/>
        <v>5.12820512820511</v>
      </c>
      <c r="N25" s="26">
        <f>I25/B25*100-100</f>
        <v>1.9753086419753032</v>
      </c>
      <c r="O25" s="26"/>
      <c r="P25" s="8" t="s">
        <v>5</v>
      </c>
      <c r="Q25" s="30" t="s">
        <v>14</v>
      </c>
    </row>
    <row r="26" spans="1:17" ht="24.95" customHeight="1">
      <c r="A26" s="22"/>
      <c r="B26" s="25"/>
      <c r="C26" s="13" t="s">
        <v>6</v>
      </c>
      <c r="D26" s="13">
        <v>70</v>
      </c>
      <c r="E26" s="26"/>
      <c r="F26" s="10">
        <v>69</v>
      </c>
      <c r="G26" s="26"/>
      <c r="H26" s="17">
        <v>70</v>
      </c>
      <c r="I26" s="26"/>
      <c r="J26" s="6">
        <f t="shared" si="2"/>
        <v>69.333333333333329</v>
      </c>
      <c r="K26" s="26"/>
      <c r="L26" s="7">
        <f t="shared" si="9"/>
        <v>-0.6666666666666714</v>
      </c>
      <c r="M26" s="7">
        <f t="shared" si="10"/>
        <v>-0.95238095238096321</v>
      </c>
      <c r="N26" s="26"/>
      <c r="O26" s="26"/>
      <c r="P26" s="8" t="s">
        <v>6</v>
      </c>
      <c r="Q26" s="30"/>
    </row>
    <row r="27" spans="1:17" ht="24.95" customHeight="1">
      <c r="A27" s="20" t="s">
        <v>15</v>
      </c>
      <c r="B27" s="23">
        <f>D27+D28+D29</f>
        <v>174</v>
      </c>
      <c r="C27" s="13" t="s">
        <v>5</v>
      </c>
      <c r="D27" s="13">
        <v>71</v>
      </c>
      <c r="E27" s="26">
        <f t="shared" ref="E27" si="17">F27+F28+F29</f>
        <v>166</v>
      </c>
      <c r="F27" s="10">
        <v>70</v>
      </c>
      <c r="G27" s="26">
        <f t="shared" ref="G27:I27" si="18">H27+H28+H29</f>
        <v>167</v>
      </c>
      <c r="H27" s="17">
        <v>68</v>
      </c>
      <c r="I27" s="26">
        <f t="shared" si="18"/>
        <v>166.33333333333331</v>
      </c>
      <c r="J27" s="6">
        <f t="shared" si="2"/>
        <v>69.333333333333329</v>
      </c>
      <c r="K27" s="26">
        <f t="shared" ref="K27" si="19">L27+L28+L29</f>
        <v>-7.6666666666666714</v>
      </c>
      <c r="L27" s="7">
        <f t="shared" si="9"/>
        <v>-1.6666666666666714</v>
      </c>
      <c r="M27" s="7">
        <f t="shared" si="10"/>
        <v>-2.3474178403755985</v>
      </c>
      <c r="N27" s="31">
        <f>I27/B27*100-100</f>
        <v>-4.4061302681992487</v>
      </c>
      <c r="O27" s="26">
        <f>N27+2</f>
        <v>-2.4061302681992487</v>
      </c>
      <c r="P27" s="8" t="s">
        <v>5</v>
      </c>
      <c r="Q27" s="30" t="s">
        <v>15</v>
      </c>
    </row>
    <row r="28" spans="1:17" ht="24.95" customHeight="1">
      <c r="A28" s="21"/>
      <c r="B28" s="24"/>
      <c r="C28" s="13" t="s">
        <v>6</v>
      </c>
      <c r="D28" s="13">
        <v>87</v>
      </c>
      <c r="E28" s="26"/>
      <c r="F28" s="10">
        <v>87</v>
      </c>
      <c r="G28" s="26"/>
      <c r="H28" s="17">
        <v>84</v>
      </c>
      <c r="I28" s="26"/>
      <c r="J28" s="6">
        <f t="shared" si="2"/>
        <v>86</v>
      </c>
      <c r="K28" s="26"/>
      <c r="L28" s="7">
        <f t="shared" si="9"/>
        <v>-1</v>
      </c>
      <c r="M28" s="7">
        <f t="shared" si="10"/>
        <v>-1.1494252873563227</v>
      </c>
      <c r="N28" s="32"/>
      <c r="O28" s="26"/>
      <c r="P28" s="8" t="s">
        <v>6</v>
      </c>
      <c r="Q28" s="30"/>
    </row>
    <row r="29" spans="1:17" ht="24.95" customHeight="1">
      <c r="A29" s="22"/>
      <c r="B29" s="25"/>
      <c r="C29" s="13" t="s">
        <v>7</v>
      </c>
      <c r="D29" s="13">
        <v>16</v>
      </c>
      <c r="E29" s="26"/>
      <c r="F29" s="10">
        <v>9</v>
      </c>
      <c r="G29" s="26"/>
      <c r="H29" s="17">
        <v>15</v>
      </c>
      <c r="I29" s="26"/>
      <c r="J29" s="6">
        <f t="shared" si="2"/>
        <v>11</v>
      </c>
      <c r="K29" s="26"/>
      <c r="L29" s="7">
        <f t="shared" si="9"/>
        <v>-5</v>
      </c>
      <c r="M29" s="7">
        <f t="shared" si="10"/>
        <v>-31.25</v>
      </c>
      <c r="N29" s="33"/>
      <c r="O29" s="26"/>
      <c r="P29" s="8" t="s">
        <v>7</v>
      </c>
      <c r="Q29" s="30"/>
    </row>
    <row r="30" spans="1:17" ht="24.95" customHeight="1">
      <c r="A30" s="20" t="s">
        <v>16</v>
      </c>
      <c r="B30" s="23">
        <f>D30+D31+D32</f>
        <v>218</v>
      </c>
      <c r="C30" s="13" t="s">
        <v>5</v>
      </c>
      <c r="D30" s="13">
        <v>81</v>
      </c>
      <c r="E30" s="26">
        <f t="shared" ref="E30" si="20">F30+F31+F32</f>
        <v>202</v>
      </c>
      <c r="F30" s="10">
        <v>77</v>
      </c>
      <c r="G30" s="26">
        <f t="shared" ref="G30:I33" si="21">H30+H31+H32</f>
        <v>209</v>
      </c>
      <c r="H30" s="15">
        <v>83</v>
      </c>
      <c r="I30" s="26">
        <f t="shared" si="21"/>
        <v>204.33333333333331</v>
      </c>
      <c r="J30" s="6">
        <f t="shared" si="2"/>
        <v>79</v>
      </c>
      <c r="K30" s="26">
        <f t="shared" ref="K30" si="22">L30+L31+L32</f>
        <v>-13.666666666666671</v>
      </c>
      <c r="L30" s="7">
        <f t="shared" si="9"/>
        <v>-2</v>
      </c>
      <c r="M30" s="7">
        <f t="shared" si="10"/>
        <v>-2.4691358024691397</v>
      </c>
      <c r="N30" s="31">
        <f>I30/B30*100-100</f>
        <v>-6.2691131498471009</v>
      </c>
      <c r="O30" s="26">
        <f>N30+2</f>
        <v>-4.2691131498471009</v>
      </c>
      <c r="P30" s="8" t="s">
        <v>5</v>
      </c>
      <c r="Q30" s="30" t="s">
        <v>16</v>
      </c>
    </row>
    <row r="31" spans="1:17" ht="24.95" customHeight="1">
      <c r="A31" s="21"/>
      <c r="B31" s="24"/>
      <c r="C31" s="13" t="s">
        <v>6</v>
      </c>
      <c r="D31" s="13">
        <v>119</v>
      </c>
      <c r="E31" s="26"/>
      <c r="F31" s="10">
        <v>119</v>
      </c>
      <c r="G31" s="26"/>
      <c r="H31" s="15">
        <v>120</v>
      </c>
      <c r="I31" s="26"/>
      <c r="J31" s="6">
        <f t="shared" si="2"/>
        <v>119.33333333333333</v>
      </c>
      <c r="K31" s="26"/>
      <c r="L31" s="7">
        <f t="shared" si="9"/>
        <v>0.3333333333333286</v>
      </c>
      <c r="M31" s="7">
        <f t="shared" si="10"/>
        <v>0.28011204481792618</v>
      </c>
      <c r="N31" s="32"/>
      <c r="O31" s="26"/>
      <c r="P31" s="8" t="s">
        <v>6</v>
      </c>
      <c r="Q31" s="30"/>
    </row>
    <row r="32" spans="1:17" ht="24.95" customHeight="1">
      <c r="A32" s="22"/>
      <c r="B32" s="25"/>
      <c r="C32" s="13" t="s">
        <v>7</v>
      </c>
      <c r="D32" s="13">
        <v>18</v>
      </c>
      <c r="E32" s="26"/>
      <c r="F32" s="7">
        <v>6</v>
      </c>
      <c r="G32" s="26"/>
      <c r="H32" s="15">
        <v>6</v>
      </c>
      <c r="I32" s="26"/>
      <c r="J32" s="6">
        <f t="shared" si="2"/>
        <v>6</v>
      </c>
      <c r="K32" s="26"/>
      <c r="L32" s="7">
        <f t="shared" si="9"/>
        <v>-12</v>
      </c>
      <c r="M32" s="7">
        <f t="shared" si="10"/>
        <v>-66.666666666666671</v>
      </c>
      <c r="N32" s="33"/>
      <c r="O32" s="26"/>
      <c r="P32" s="8" t="s">
        <v>7</v>
      </c>
      <c r="Q32" s="30"/>
    </row>
    <row r="33" spans="1:17" ht="24.95" customHeight="1">
      <c r="A33" s="20" t="s">
        <v>17</v>
      </c>
      <c r="B33" s="23">
        <f>D33+D34+D35</f>
        <v>263</v>
      </c>
      <c r="C33" s="13" t="s">
        <v>5</v>
      </c>
      <c r="D33" s="13">
        <v>111</v>
      </c>
      <c r="E33" s="26">
        <f t="shared" ref="E33" si="23">F33+F34+F35</f>
        <v>268</v>
      </c>
      <c r="F33" s="7">
        <v>123</v>
      </c>
      <c r="G33" s="26">
        <f t="shared" si="21"/>
        <v>280</v>
      </c>
      <c r="H33" s="15">
        <v>135</v>
      </c>
      <c r="I33" s="26">
        <f t="shared" si="21"/>
        <v>272</v>
      </c>
      <c r="J33" s="6">
        <f t="shared" si="2"/>
        <v>127</v>
      </c>
      <c r="K33" s="26">
        <f t="shared" ref="K33" si="24">L33+L34+L35</f>
        <v>9</v>
      </c>
      <c r="L33" s="7">
        <f t="shared" si="9"/>
        <v>16</v>
      </c>
      <c r="M33" s="7">
        <f t="shared" si="10"/>
        <v>14.414414414414424</v>
      </c>
      <c r="N33" s="31">
        <f>I33/B33*100-100</f>
        <v>3.4220532319391594</v>
      </c>
      <c r="O33" s="26"/>
      <c r="P33" s="8" t="s">
        <v>5</v>
      </c>
      <c r="Q33" s="30" t="s">
        <v>17</v>
      </c>
    </row>
    <row r="34" spans="1:17" ht="24.95" customHeight="1">
      <c r="A34" s="21"/>
      <c r="B34" s="24"/>
      <c r="C34" s="13" t="s">
        <v>6</v>
      </c>
      <c r="D34" s="13">
        <v>137</v>
      </c>
      <c r="E34" s="26"/>
      <c r="F34" s="7">
        <v>138</v>
      </c>
      <c r="G34" s="26"/>
      <c r="H34" s="15">
        <v>126</v>
      </c>
      <c r="I34" s="26"/>
      <c r="J34" s="6">
        <f t="shared" si="2"/>
        <v>134</v>
      </c>
      <c r="K34" s="26"/>
      <c r="L34" s="7">
        <f t="shared" si="9"/>
        <v>-3</v>
      </c>
      <c r="M34" s="7">
        <f t="shared" si="10"/>
        <v>-2.1897810218978009</v>
      </c>
      <c r="N34" s="32"/>
      <c r="O34" s="26"/>
      <c r="P34" s="8" t="s">
        <v>6</v>
      </c>
      <c r="Q34" s="30"/>
    </row>
    <row r="35" spans="1:17" ht="24.95" customHeight="1">
      <c r="A35" s="22"/>
      <c r="B35" s="25"/>
      <c r="C35" s="13" t="s">
        <v>7</v>
      </c>
      <c r="D35" s="13">
        <v>15</v>
      </c>
      <c r="E35" s="26"/>
      <c r="F35" s="7">
        <v>7</v>
      </c>
      <c r="G35" s="26"/>
      <c r="H35" s="15">
        <v>19</v>
      </c>
      <c r="I35" s="26"/>
      <c r="J35" s="6">
        <f t="shared" si="2"/>
        <v>11</v>
      </c>
      <c r="K35" s="26"/>
      <c r="L35" s="7">
        <f t="shared" si="9"/>
        <v>-4</v>
      </c>
      <c r="M35" s="7">
        <f t="shared" si="10"/>
        <v>-26.666666666666671</v>
      </c>
      <c r="N35" s="33"/>
      <c r="O35" s="26"/>
      <c r="P35" s="8" t="s">
        <v>7</v>
      </c>
      <c r="Q35" s="30"/>
    </row>
    <row r="36" spans="1:17" ht="24.95" customHeight="1">
      <c r="A36" s="20" t="s">
        <v>18</v>
      </c>
      <c r="B36" s="23">
        <f>D36+D37+D38</f>
        <v>406</v>
      </c>
      <c r="C36" s="13" t="s">
        <v>5</v>
      </c>
      <c r="D36" s="13">
        <v>170</v>
      </c>
      <c r="E36" s="26">
        <f t="shared" ref="E36" si="25">F36+F37+F38</f>
        <v>394</v>
      </c>
      <c r="F36" s="7">
        <v>168</v>
      </c>
      <c r="G36" s="26">
        <f t="shared" ref="G36:I36" si="26">H36+H37+H38</f>
        <v>394</v>
      </c>
      <c r="H36" s="15">
        <v>158</v>
      </c>
      <c r="I36" s="26">
        <f t="shared" si="26"/>
        <v>394</v>
      </c>
      <c r="J36" s="6">
        <f t="shared" si="2"/>
        <v>164.66666666666666</v>
      </c>
      <c r="K36" s="26">
        <f t="shared" ref="K36" si="27">L36+L37+L38</f>
        <v>-12</v>
      </c>
      <c r="L36" s="7">
        <f t="shared" si="9"/>
        <v>-5.3333333333333428</v>
      </c>
      <c r="M36" s="7">
        <f t="shared" si="10"/>
        <v>-3.1372549019608016</v>
      </c>
      <c r="N36" s="31">
        <f>I36/B36*100-100</f>
        <v>-2.9556650246305338</v>
      </c>
      <c r="O36" s="26">
        <f>N36+2</f>
        <v>-0.95566502463053382</v>
      </c>
      <c r="P36" s="8" t="s">
        <v>5</v>
      </c>
      <c r="Q36" s="30" t="s">
        <v>18</v>
      </c>
    </row>
    <row r="37" spans="1:17" ht="24.95" customHeight="1">
      <c r="A37" s="21"/>
      <c r="B37" s="24"/>
      <c r="C37" s="13" t="s">
        <v>6</v>
      </c>
      <c r="D37" s="13">
        <v>200</v>
      </c>
      <c r="E37" s="26"/>
      <c r="F37" s="7">
        <v>194</v>
      </c>
      <c r="G37" s="26"/>
      <c r="H37" s="15">
        <v>210</v>
      </c>
      <c r="I37" s="26"/>
      <c r="J37" s="6">
        <f t="shared" si="2"/>
        <v>199.33333333333334</v>
      </c>
      <c r="K37" s="26"/>
      <c r="L37" s="7">
        <f t="shared" si="9"/>
        <v>-0.66666666666665719</v>
      </c>
      <c r="M37" s="7">
        <f t="shared" si="10"/>
        <v>-0.3333333333333286</v>
      </c>
      <c r="N37" s="32"/>
      <c r="O37" s="26"/>
      <c r="P37" s="8" t="s">
        <v>6</v>
      </c>
      <c r="Q37" s="30"/>
    </row>
    <row r="38" spans="1:17" ht="24.95" customHeight="1">
      <c r="A38" s="22"/>
      <c r="B38" s="25"/>
      <c r="C38" s="13" t="s">
        <v>7</v>
      </c>
      <c r="D38" s="13">
        <v>36</v>
      </c>
      <c r="E38" s="26"/>
      <c r="F38" s="7">
        <v>32</v>
      </c>
      <c r="G38" s="26"/>
      <c r="H38" s="15">
        <v>26</v>
      </c>
      <c r="I38" s="26"/>
      <c r="J38" s="6">
        <f t="shared" si="2"/>
        <v>30</v>
      </c>
      <c r="K38" s="26"/>
      <c r="L38" s="7">
        <f t="shared" si="9"/>
        <v>-6</v>
      </c>
      <c r="M38" s="7">
        <f t="shared" si="10"/>
        <v>-16.666666666666657</v>
      </c>
      <c r="N38" s="33"/>
      <c r="O38" s="26"/>
      <c r="P38" s="8" t="s">
        <v>7</v>
      </c>
      <c r="Q38" s="30"/>
    </row>
    <row r="39" spans="1:17" ht="24.95" customHeight="1">
      <c r="A39" s="20" t="s">
        <v>19</v>
      </c>
      <c r="B39" s="23">
        <f>D39+D40</f>
        <v>135</v>
      </c>
      <c r="C39" s="13" t="s">
        <v>5</v>
      </c>
      <c r="D39" s="13">
        <v>63</v>
      </c>
      <c r="E39" s="26">
        <f>F39+F40</f>
        <v>131</v>
      </c>
      <c r="F39" s="7">
        <v>60</v>
      </c>
      <c r="G39" s="26">
        <f>H39+H40</f>
        <v>143</v>
      </c>
      <c r="H39" s="15">
        <v>66</v>
      </c>
      <c r="I39" s="26">
        <f>J39+J40</f>
        <v>135</v>
      </c>
      <c r="J39" s="6">
        <f t="shared" si="2"/>
        <v>62</v>
      </c>
      <c r="K39" s="26">
        <f>L39+L40</f>
        <v>0</v>
      </c>
      <c r="L39" s="7">
        <f t="shared" si="9"/>
        <v>-1</v>
      </c>
      <c r="M39" s="7">
        <f t="shared" si="10"/>
        <v>-1.5873015873015959</v>
      </c>
      <c r="N39" s="26">
        <f>I39/B39*100-100</f>
        <v>0</v>
      </c>
      <c r="O39" s="26"/>
      <c r="P39" s="8" t="s">
        <v>5</v>
      </c>
      <c r="Q39" s="30" t="s">
        <v>19</v>
      </c>
    </row>
    <row r="40" spans="1:17" ht="24.95" customHeight="1">
      <c r="A40" s="22"/>
      <c r="B40" s="25"/>
      <c r="C40" s="13" t="s">
        <v>6</v>
      </c>
      <c r="D40" s="13">
        <v>72</v>
      </c>
      <c r="E40" s="26"/>
      <c r="F40" s="7">
        <v>71</v>
      </c>
      <c r="G40" s="26"/>
      <c r="H40" s="15">
        <v>77</v>
      </c>
      <c r="I40" s="26"/>
      <c r="J40" s="6">
        <f t="shared" si="2"/>
        <v>73</v>
      </c>
      <c r="K40" s="26"/>
      <c r="L40" s="7">
        <f t="shared" si="9"/>
        <v>1</v>
      </c>
      <c r="M40" s="7">
        <f t="shared" si="10"/>
        <v>1.3888888888888857</v>
      </c>
      <c r="N40" s="26"/>
      <c r="O40" s="26"/>
      <c r="P40" s="8" t="s">
        <v>6</v>
      </c>
      <c r="Q40" s="30"/>
    </row>
    <row r="41" spans="1:17" ht="24.95" customHeight="1">
      <c r="A41" s="20" t="s">
        <v>20</v>
      </c>
      <c r="B41" s="23">
        <f>D41+D42</f>
        <v>95</v>
      </c>
      <c r="C41" s="13" t="s">
        <v>5</v>
      </c>
      <c r="D41" s="13">
        <v>45</v>
      </c>
      <c r="E41" s="26">
        <f>F41+F42</f>
        <v>97</v>
      </c>
      <c r="F41" s="7">
        <v>47</v>
      </c>
      <c r="G41" s="26">
        <f>H41+H42</f>
        <v>88</v>
      </c>
      <c r="H41" s="7">
        <v>42</v>
      </c>
      <c r="I41" s="26">
        <f>J41+J42</f>
        <v>94</v>
      </c>
      <c r="J41" s="6">
        <f t="shared" si="2"/>
        <v>45.333333333333336</v>
      </c>
      <c r="K41" s="26">
        <f>L41+L42</f>
        <v>-1</v>
      </c>
      <c r="L41" s="7">
        <f t="shared" si="9"/>
        <v>0.3333333333333357</v>
      </c>
      <c r="M41" s="7">
        <f t="shared" si="10"/>
        <v>0.74074074074074758</v>
      </c>
      <c r="N41" s="26">
        <f>I41/B41*100-100</f>
        <v>-1.0526315789473699</v>
      </c>
      <c r="O41" s="26"/>
      <c r="P41" s="8" t="s">
        <v>5</v>
      </c>
      <c r="Q41" s="30" t="s">
        <v>20</v>
      </c>
    </row>
    <row r="42" spans="1:17" ht="24.95" customHeight="1">
      <c r="A42" s="22"/>
      <c r="B42" s="25"/>
      <c r="C42" s="13" t="s">
        <v>6</v>
      </c>
      <c r="D42" s="13">
        <v>50</v>
      </c>
      <c r="E42" s="26"/>
      <c r="F42" s="7">
        <v>50</v>
      </c>
      <c r="G42" s="26"/>
      <c r="H42" s="7">
        <v>46</v>
      </c>
      <c r="I42" s="26"/>
      <c r="J42" s="6">
        <f t="shared" si="2"/>
        <v>48.666666666666664</v>
      </c>
      <c r="K42" s="26"/>
      <c r="L42" s="7">
        <f t="shared" si="9"/>
        <v>-1.3333333333333357</v>
      </c>
      <c r="M42" s="7">
        <f t="shared" si="10"/>
        <v>-2.6666666666666714</v>
      </c>
      <c r="N42" s="26"/>
      <c r="O42" s="26"/>
      <c r="P42" s="8" t="s">
        <v>6</v>
      </c>
      <c r="Q42" s="30"/>
    </row>
    <row r="43" spans="1:17" ht="24.95" customHeight="1">
      <c r="A43" s="20" t="s">
        <v>21</v>
      </c>
      <c r="B43" s="23">
        <f>D43+D44+D45</f>
        <v>282</v>
      </c>
      <c r="C43" s="13" t="s">
        <v>5</v>
      </c>
      <c r="D43" s="13">
        <v>126</v>
      </c>
      <c r="E43" s="26">
        <f>F43+F44+F45</f>
        <v>262</v>
      </c>
      <c r="F43" s="7">
        <v>120</v>
      </c>
      <c r="G43" s="26">
        <f>H43+H44+H45</f>
        <v>272</v>
      </c>
      <c r="H43" s="15">
        <v>113</v>
      </c>
      <c r="I43" s="26">
        <f>J43+J44+J45</f>
        <v>265.33333333333337</v>
      </c>
      <c r="J43" s="6">
        <f t="shared" si="2"/>
        <v>117.66666666666667</v>
      </c>
      <c r="K43" s="26">
        <f>L43+L44+L45</f>
        <v>-16.666666666666657</v>
      </c>
      <c r="L43" s="7">
        <f t="shared" si="9"/>
        <v>-8.3333333333333286</v>
      </c>
      <c r="M43" s="7">
        <f t="shared" si="10"/>
        <v>-6.6137566137566068</v>
      </c>
      <c r="N43" s="31">
        <f>I43/B43*100-100</f>
        <v>-5.9101654846335521</v>
      </c>
      <c r="O43" s="26">
        <f>N43+2</f>
        <v>-3.9101654846335521</v>
      </c>
      <c r="P43" s="8" t="s">
        <v>5</v>
      </c>
      <c r="Q43" s="30" t="s">
        <v>21</v>
      </c>
    </row>
    <row r="44" spans="1:17" ht="24.95" customHeight="1">
      <c r="A44" s="21"/>
      <c r="B44" s="24"/>
      <c r="C44" s="13" t="s">
        <v>6</v>
      </c>
      <c r="D44" s="13">
        <v>131</v>
      </c>
      <c r="E44" s="26"/>
      <c r="F44" s="7">
        <v>121</v>
      </c>
      <c r="G44" s="26"/>
      <c r="H44" s="15">
        <v>135</v>
      </c>
      <c r="I44" s="26"/>
      <c r="J44" s="6">
        <f t="shared" si="2"/>
        <v>125.66666666666667</v>
      </c>
      <c r="K44" s="26"/>
      <c r="L44" s="7">
        <f t="shared" si="9"/>
        <v>-5.3333333333333286</v>
      </c>
      <c r="M44" s="7">
        <f t="shared" si="10"/>
        <v>-4.0712468193384126</v>
      </c>
      <c r="N44" s="32"/>
      <c r="O44" s="26"/>
      <c r="P44" s="8" t="s">
        <v>6</v>
      </c>
      <c r="Q44" s="30"/>
    </row>
    <row r="45" spans="1:17" ht="24.95" customHeight="1">
      <c r="A45" s="22"/>
      <c r="B45" s="25"/>
      <c r="C45" s="13" t="s">
        <v>7</v>
      </c>
      <c r="D45" s="13">
        <v>25</v>
      </c>
      <c r="E45" s="26"/>
      <c r="F45" s="7">
        <v>21</v>
      </c>
      <c r="G45" s="26"/>
      <c r="H45" s="15">
        <v>24</v>
      </c>
      <c r="I45" s="26"/>
      <c r="J45" s="6">
        <f t="shared" si="2"/>
        <v>22</v>
      </c>
      <c r="K45" s="26"/>
      <c r="L45" s="7">
        <f t="shared" si="9"/>
        <v>-3</v>
      </c>
      <c r="M45" s="7">
        <f t="shared" si="10"/>
        <v>-12</v>
      </c>
      <c r="N45" s="33"/>
      <c r="O45" s="26"/>
      <c r="P45" s="8" t="s">
        <v>7</v>
      </c>
      <c r="Q45" s="30"/>
    </row>
    <row r="46" spans="1:17" ht="24.95" customHeight="1">
      <c r="A46" s="42" t="s">
        <v>22</v>
      </c>
      <c r="B46" s="23">
        <f>D46+D47</f>
        <v>16</v>
      </c>
      <c r="C46" s="13" t="s">
        <v>5</v>
      </c>
      <c r="D46" s="13">
        <v>7</v>
      </c>
      <c r="E46" s="26">
        <f>F46+F47</f>
        <v>13</v>
      </c>
      <c r="F46" s="7">
        <v>7</v>
      </c>
      <c r="G46" s="26">
        <f>H46+H47</f>
        <v>17</v>
      </c>
      <c r="H46" s="15">
        <v>5</v>
      </c>
      <c r="I46" s="26">
        <f>J46+J47</f>
        <v>14.333333333333332</v>
      </c>
      <c r="J46" s="6">
        <f>(F46*8+H46*4)/12</f>
        <v>6.333333333333333</v>
      </c>
      <c r="K46" s="26">
        <f>L46+L47</f>
        <v>-1.666666666666667</v>
      </c>
      <c r="L46" s="7">
        <f t="shared" si="9"/>
        <v>-0.66666666666666696</v>
      </c>
      <c r="M46" s="7">
        <f t="shared" si="10"/>
        <v>-9.5238095238095184</v>
      </c>
      <c r="N46" s="26">
        <f>I46/B46*100-100</f>
        <v>-10.416666666666671</v>
      </c>
      <c r="O46" s="26">
        <f>N46+2</f>
        <v>-8.4166666666666714</v>
      </c>
      <c r="P46" s="8" t="s">
        <v>5</v>
      </c>
      <c r="Q46" s="30" t="s">
        <v>22</v>
      </c>
    </row>
    <row r="47" spans="1:17" ht="24" customHeight="1">
      <c r="A47" s="43"/>
      <c r="B47" s="25"/>
      <c r="C47" s="13" t="s">
        <v>6</v>
      </c>
      <c r="D47" s="13">
        <v>9</v>
      </c>
      <c r="E47" s="26"/>
      <c r="F47" s="7">
        <v>6</v>
      </c>
      <c r="G47" s="26"/>
      <c r="H47" s="15">
        <v>12</v>
      </c>
      <c r="I47" s="26"/>
      <c r="J47" s="6">
        <f t="shared" si="2"/>
        <v>8</v>
      </c>
      <c r="K47" s="26"/>
      <c r="L47" s="7">
        <f t="shared" si="9"/>
        <v>-1</v>
      </c>
      <c r="M47" s="7">
        <f t="shared" si="10"/>
        <v>-11.111111111111114</v>
      </c>
      <c r="N47" s="26"/>
      <c r="O47" s="26"/>
      <c r="P47" s="8" t="s">
        <v>6</v>
      </c>
      <c r="Q47" s="30"/>
    </row>
    <row r="48" spans="1:17" ht="21.75" customHeight="1">
      <c r="A48" s="35" t="s">
        <v>23</v>
      </c>
      <c r="B48" s="38">
        <f>SUM(B5:B47)</f>
        <v>5511</v>
      </c>
      <c r="C48" s="14" t="s">
        <v>5</v>
      </c>
      <c r="D48" s="14">
        <f>D5+D8+D11+D14+D17+D20+D23+D25+D27+D30+D33+D36+D39+D41+D43+D46</f>
        <v>2360</v>
      </c>
      <c r="E48" s="41">
        <f>SUM(E5:E47)</f>
        <v>5429</v>
      </c>
      <c r="F48" s="3">
        <f>F5+F8+F11+F14+F17+F20+F23+F25+F27+F30+F33+F36+F39+F41+F43+F46</f>
        <v>2364</v>
      </c>
      <c r="G48" s="41">
        <f>SUM(G5:G47)</f>
        <v>5525</v>
      </c>
      <c r="H48" s="11">
        <f>H5+H8+H11+H14+H17+H20+H23+H25+H27+H30+H33+H36+H39+H41+H43+H46</f>
        <v>2367</v>
      </c>
      <c r="I48" s="41">
        <f>SUM(I5:I47)</f>
        <v>5460.9999999999991</v>
      </c>
      <c r="J48" s="11">
        <f>J5+J8+J11+J14+J17+J20+J23+J25+J27+J30+J33+J36+J39+J41+J43+J46</f>
        <v>2365</v>
      </c>
      <c r="K48" s="41">
        <f>SUM(K5:K47)</f>
        <v>-49.999999999999979</v>
      </c>
      <c r="L48" s="3">
        <f>L5+L8+L11+L14+L17+L20+L23+L25+L27+L30+L33+L36+L39+L41+L43+L46</f>
        <v>5.0000000000000258</v>
      </c>
      <c r="M48" s="2"/>
      <c r="N48" s="41"/>
      <c r="O48" s="41"/>
      <c r="P48" s="3" t="s">
        <v>5</v>
      </c>
      <c r="Q48" s="34" t="s">
        <v>23</v>
      </c>
    </row>
    <row r="49" spans="1:17" ht="24.75" customHeight="1">
      <c r="A49" s="36"/>
      <c r="B49" s="39"/>
      <c r="C49" s="14" t="s">
        <v>6</v>
      </c>
      <c r="D49" s="14">
        <f>D6+D9+D12+D15+D18+D21+D24+D26+D28+D31+D34+D37+D40+D42+D44+D47</f>
        <v>2737</v>
      </c>
      <c r="E49" s="41"/>
      <c r="F49" s="3">
        <f>F6+F9+F12+F15+F18+F21+F24+F26+F28+F31+F34+F37+F40+F42+F44+F47</f>
        <v>2695</v>
      </c>
      <c r="G49" s="41"/>
      <c r="H49" s="11">
        <f>H6+H9+H12+H15+H18+H21+H24+H26+H28+H31+H34+H37+H40+H42+H44+H47</f>
        <v>2769</v>
      </c>
      <c r="I49" s="41"/>
      <c r="J49" s="11">
        <f>J6+J9+J12+J15+J18+J21+J24+J26+J28+J31+J34+J37+J40+J42+J44+J47</f>
        <v>2719.6666666666665</v>
      </c>
      <c r="K49" s="41"/>
      <c r="L49" s="3">
        <f>L6+L9+L12+L15+L18+L21+L24+L26+L28+L31+L34+L37+L40+L42+L44+L47</f>
        <v>-17.33333333333335</v>
      </c>
      <c r="M49" s="2"/>
      <c r="N49" s="41"/>
      <c r="O49" s="41"/>
      <c r="P49" s="3" t="s">
        <v>6</v>
      </c>
      <c r="Q49" s="34"/>
    </row>
    <row r="50" spans="1:17" ht="28.5" customHeight="1">
      <c r="A50" s="37"/>
      <c r="B50" s="40"/>
      <c r="C50" s="14" t="s">
        <v>7</v>
      </c>
      <c r="D50" s="14">
        <f>D7+D10+D13+D16+D19+D22+D29+D32+D35+D38+D45</f>
        <v>414</v>
      </c>
      <c r="E50" s="41"/>
      <c r="F50" s="3">
        <f>F7+F10+F13+F16+F19+F22+F29+F32+F35+F38+F45</f>
        <v>370</v>
      </c>
      <c r="G50" s="41"/>
      <c r="H50" s="11">
        <f>H7+H10+H13+H16+H19+H22+H29+H32+H35+H38+H45</f>
        <v>389</v>
      </c>
      <c r="I50" s="41"/>
      <c r="J50" s="11">
        <f>J7+J10+J13+J16+J19+J22+J29+J32+J35+J38+J45</f>
        <v>376.33333333333337</v>
      </c>
      <c r="K50" s="41"/>
      <c r="L50" s="3">
        <f>L7+L10+L13+L16+L19+L22+L29+L32+L35+L38+L45</f>
        <v>-37.666666666666657</v>
      </c>
      <c r="M50" s="2"/>
      <c r="N50" s="41"/>
      <c r="O50" s="41"/>
      <c r="P50" s="3" t="s">
        <v>7</v>
      </c>
      <c r="Q50" s="34"/>
    </row>
  </sheetData>
  <mergeCells count="161">
    <mergeCell ref="A46:A47"/>
    <mergeCell ref="B46:B47"/>
    <mergeCell ref="E46:E47"/>
    <mergeCell ref="G46:G47"/>
    <mergeCell ref="I46:I47"/>
    <mergeCell ref="K46:K47"/>
    <mergeCell ref="A43:A45"/>
    <mergeCell ref="B43:B45"/>
    <mergeCell ref="Q36:Q38"/>
    <mergeCell ref="N46:N47"/>
    <mergeCell ref="O46:O47"/>
    <mergeCell ref="Q46:Q47"/>
    <mergeCell ref="E43:E45"/>
    <mergeCell ref="G43:G45"/>
    <mergeCell ref="I43:I45"/>
    <mergeCell ref="K43:K45"/>
    <mergeCell ref="Q48:Q50"/>
    <mergeCell ref="A48:A50"/>
    <mergeCell ref="B48:B50"/>
    <mergeCell ref="E48:E50"/>
    <mergeCell ref="G48:G50"/>
    <mergeCell ref="I48:I50"/>
    <mergeCell ref="K48:K50"/>
    <mergeCell ref="N48:N50"/>
    <mergeCell ref="O48:O50"/>
    <mergeCell ref="Q33:Q35"/>
    <mergeCell ref="N36:N38"/>
    <mergeCell ref="O36:O38"/>
    <mergeCell ref="Q27:Q29"/>
    <mergeCell ref="Q20:Q22"/>
    <mergeCell ref="N43:N45"/>
    <mergeCell ref="O43:O45"/>
    <mergeCell ref="N30:N32"/>
    <mergeCell ref="O30:O32"/>
    <mergeCell ref="Q30:Q32"/>
    <mergeCell ref="Q25:Q26"/>
    <mergeCell ref="N33:N35"/>
    <mergeCell ref="O33:O35"/>
    <mergeCell ref="Q43:Q45"/>
    <mergeCell ref="N41:N42"/>
    <mergeCell ref="O41:O42"/>
    <mergeCell ref="Q41:Q42"/>
    <mergeCell ref="N39:N40"/>
    <mergeCell ref="O39:O40"/>
    <mergeCell ref="Q39:Q40"/>
    <mergeCell ref="N27:N29"/>
    <mergeCell ref="O27:O29"/>
    <mergeCell ref="Q23:Q24"/>
    <mergeCell ref="A33:A35"/>
    <mergeCell ref="B33:B35"/>
    <mergeCell ref="E33:E35"/>
    <mergeCell ref="G33:G35"/>
    <mergeCell ref="I33:I35"/>
    <mergeCell ref="K33:K35"/>
    <mergeCell ref="A41:A42"/>
    <mergeCell ref="B41:B42"/>
    <mergeCell ref="E41:E42"/>
    <mergeCell ref="G41:G42"/>
    <mergeCell ref="I41:I42"/>
    <mergeCell ref="K41:K42"/>
    <mergeCell ref="A39:A40"/>
    <mergeCell ref="B39:B40"/>
    <mergeCell ref="E39:E40"/>
    <mergeCell ref="G39:G40"/>
    <mergeCell ref="I39:I40"/>
    <mergeCell ref="K39:K40"/>
    <mergeCell ref="A36:A38"/>
    <mergeCell ref="B36:B38"/>
    <mergeCell ref="E36:E38"/>
    <mergeCell ref="G36:G38"/>
    <mergeCell ref="I36:I38"/>
    <mergeCell ref="K36:K38"/>
    <mergeCell ref="A30:A32"/>
    <mergeCell ref="B30:B32"/>
    <mergeCell ref="E30:E32"/>
    <mergeCell ref="G30:G32"/>
    <mergeCell ref="I30:I32"/>
    <mergeCell ref="K30:K32"/>
    <mergeCell ref="A27:A29"/>
    <mergeCell ref="B27:B29"/>
    <mergeCell ref="E27:E29"/>
    <mergeCell ref="G27:G29"/>
    <mergeCell ref="I27:I29"/>
    <mergeCell ref="K27:K29"/>
    <mergeCell ref="A25:A26"/>
    <mergeCell ref="B25:B26"/>
    <mergeCell ref="E25:E26"/>
    <mergeCell ref="G25:G26"/>
    <mergeCell ref="I25:I26"/>
    <mergeCell ref="K25:K26"/>
    <mergeCell ref="N25:N26"/>
    <mergeCell ref="O25:O26"/>
    <mergeCell ref="A23:A24"/>
    <mergeCell ref="B23:B24"/>
    <mergeCell ref="E23:E24"/>
    <mergeCell ref="G23:G24"/>
    <mergeCell ref="I23:I24"/>
    <mergeCell ref="K23:K24"/>
    <mergeCell ref="N23:N24"/>
    <mergeCell ref="O23:O24"/>
    <mergeCell ref="A20:A22"/>
    <mergeCell ref="B20:B22"/>
    <mergeCell ref="E20:E22"/>
    <mergeCell ref="G20:G22"/>
    <mergeCell ref="I20:I22"/>
    <mergeCell ref="K20:K22"/>
    <mergeCell ref="N20:N22"/>
    <mergeCell ref="O20:O22"/>
    <mergeCell ref="Q14:Q16"/>
    <mergeCell ref="A17:A19"/>
    <mergeCell ref="B17:B19"/>
    <mergeCell ref="E17:E19"/>
    <mergeCell ref="G17:G19"/>
    <mergeCell ref="I17:I19"/>
    <mergeCell ref="K17:K19"/>
    <mergeCell ref="N17:N19"/>
    <mergeCell ref="O17:O19"/>
    <mergeCell ref="Q17:Q19"/>
    <mergeCell ref="A14:A16"/>
    <mergeCell ref="B14:B16"/>
    <mergeCell ref="E14:E16"/>
    <mergeCell ref="G14:G16"/>
    <mergeCell ref="I14:I16"/>
    <mergeCell ref="K14:K16"/>
    <mergeCell ref="N14:N16"/>
    <mergeCell ref="O14:O16"/>
    <mergeCell ref="Q8:Q10"/>
    <mergeCell ref="A11:A13"/>
    <mergeCell ref="B11:B13"/>
    <mergeCell ref="E11:E13"/>
    <mergeCell ref="G11:G13"/>
    <mergeCell ref="I11:I13"/>
    <mergeCell ref="K11:K13"/>
    <mergeCell ref="N11:N13"/>
    <mergeCell ref="O11:O13"/>
    <mergeCell ref="Q11:Q13"/>
    <mergeCell ref="A8:A10"/>
    <mergeCell ref="B8:B10"/>
    <mergeCell ref="E8:E10"/>
    <mergeCell ref="G8:G10"/>
    <mergeCell ref="I8:I10"/>
    <mergeCell ref="K8:K10"/>
    <mergeCell ref="N8:N10"/>
    <mergeCell ref="O8:O10"/>
    <mergeCell ref="P2:P3"/>
    <mergeCell ref="Q2:Q3"/>
    <mergeCell ref="A5:A7"/>
    <mergeCell ref="B5:B7"/>
    <mergeCell ref="E5:E7"/>
    <mergeCell ref="G5:G7"/>
    <mergeCell ref="I5:I7"/>
    <mergeCell ref="K5:K7"/>
    <mergeCell ref="A2:D2"/>
    <mergeCell ref="E2:F2"/>
    <mergeCell ref="G2:H2"/>
    <mergeCell ref="I2:J2"/>
    <mergeCell ref="K2:L2"/>
    <mergeCell ref="N5:N7"/>
    <mergeCell ref="O5:O7"/>
    <mergeCell ref="Q5:Q7"/>
    <mergeCell ref="M2:O2"/>
  </mergeCells>
  <pageMargins left="0.70866141732283472" right="0.70866141732283472" top="0.74803149606299213" bottom="0.74803149606299213" header="0.31496062992125984" footer="0.31496062992125984"/>
  <pageSetup paperSize="9" scale="2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объемы на 01.11.2020</vt:lpstr>
      <vt:lpstr>'объемы на 01.11.2020'!Область_печати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2020-12-02T11:21:45Z</cp:lastPrinted>
  <dcterms:created xsi:type="dcterms:W3CDTF">2017-11-09T06:38:09Z</dcterms:created>
  <dcterms:modified xsi:type="dcterms:W3CDTF">2021-03-18T08:20:56Z</dcterms:modified>
</cp:coreProperties>
</file>