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/>
  </bookViews>
  <sheets>
    <sheet name="объемы на 01.06.2018" sheetId="1" r:id="rId1"/>
    <sheet name="показатели кач на 01.06.2018" sheetId="2" r:id="rId2"/>
  </sheets>
  <definedNames>
    <definedName name="_xlnm.Print_Area" localSheetId="0">'объемы на 01.06.2018'!$A$1:$T$52</definedName>
  </definedNames>
  <calcPr calcId="125725" refMode="R1C1"/>
</workbook>
</file>

<file path=xl/calcChain.xml><?xml version="1.0" encoding="utf-8"?>
<calcChain xmlns="http://schemas.openxmlformats.org/spreadsheetml/2006/main">
  <c r="K42" i="2"/>
  <c r="K9"/>
  <c r="K46"/>
  <c r="Q49" i="1"/>
  <c r="Q48"/>
  <c r="Q47"/>
  <c r="Q44"/>
  <c r="Q42"/>
  <c r="Q41"/>
  <c r="Q40"/>
  <c r="Q36"/>
  <c r="Q35"/>
  <c r="Q31"/>
  <c r="Q30"/>
  <c r="Q25"/>
  <c r="Q24"/>
  <c r="Q23"/>
  <c r="Q21"/>
  <c r="Q9"/>
  <c r="P48"/>
  <c r="P47"/>
  <c r="P44"/>
  <c r="P43"/>
  <c r="P42"/>
  <c r="P41"/>
  <c r="P40"/>
  <c r="P36"/>
  <c r="P35"/>
  <c r="P31"/>
  <c r="P30"/>
  <c r="P25"/>
  <c r="P24"/>
  <c r="P23"/>
  <c r="P21"/>
  <c r="P9"/>
  <c r="P7"/>
  <c r="N4"/>
  <c r="L4"/>
  <c r="J4"/>
  <c r="B44"/>
  <c r="B37"/>
  <c r="B34"/>
  <c r="B31"/>
  <c r="B28"/>
  <c r="B26"/>
  <c r="B7"/>
  <c r="B10"/>
  <c r="B13"/>
  <c r="B16"/>
  <c r="B19"/>
  <c r="B4"/>
  <c r="B22"/>
  <c r="B24"/>
  <c r="B42"/>
  <c r="B40"/>
  <c r="B47"/>
  <c r="E4"/>
  <c r="D24"/>
  <c r="H51" l="1"/>
  <c r="F51"/>
  <c r="D51"/>
  <c r="H50"/>
  <c r="F50"/>
  <c r="D50"/>
  <c r="H49"/>
  <c r="F49"/>
  <c r="D49"/>
  <c r="B49"/>
  <c r="J48"/>
  <c r="L48" s="1"/>
  <c r="J47"/>
  <c r="L47" s="1"/>
  <c r="K47" s="1"/>
  <c r="G47"/>
  <c r="E47"/>
  <c r="J46"/>
  <c r="M46" s="1"/>
  <c r="J45"/>
  <c r="L45" s="1"/>
  <c r="M44"/>
  <c r="J44"/>
  <c r="L44" s="1"/>
  <c r="G44"/>
  <c r="E44"/>
  <c r="J43"/>
  <c r="M43" s="1"/>
  <c r="J42"/>
  <c r="M42" s="1"/>
  <c r="G42"/>
  <c r="E42"/>
  <c r="J41"/>
  <c r="L41" s="1"/>
  <c r="J40"/>
  <c r="L40" s="1"/>
  <c r="G40"/>
  <c r="E40"/>
  <c r="J39"/>
  <c r="M39" s="1"/>
  <c r="J38"/>
  <c r="L38" s="1"/>
  <c r="J37"/>
  <c r="L37" s="1"/>
  <c r="G37"/>
  <c r="E37"/>
  <c r="J36"/>
  <c r="M36" s="1"/>
  <c r="J35"/>
  <c r="L35" s="1"/>
  <c r="J34"/>
  <c r="L34" s="1"/>
  <c r="G34"/>
  <c r="E34"/>
  <c r="J33"/>
  <c r="M33" s="1"/>
  <c r="J32"/>
  <c r="L32" s="1"/>
  <c r="J31"/>
  <c r="L31" s="1"/>
  <c r="G31"/>
  <c r="E31"/>
  <c r="J30"/>
  <c r="M30" s="1"/>
  <c r="J29"/>
  <c r="L29" s="1"/>
  <c r="J28"/>
  <c r="L28" s="1"/>
  <c r="G28"/>
  <c r="E28"/>
  <c r="J27"/>
  <c r="M27" s="1"/>
  <c r="J26"/>
  <c r="M26" s="1"/>
  <c r="G26"/>
  <c r="E26"/>
  <c r="J25"/>
  <c r="L25" s="1"/>
  <c r="J24"/>
  <c r="L24" s="1"/>
  <c r="G24"/>
  <c r="E24"/>
  <c r="J23"/>
  <c r="M23" s="1"/>
  <c r="J22"/>
  <c r="M22" s="1"/>
  <c r="G22"/>
  <c r="E22"/>
  <c r="J21"/>
  <c r="L21" s="1"/>
  <c r="J20"/>
  <c r="M20" s="1"/>
  <c r="J19"/>
  <c r="M19" s="1"/>
  <c r="G19"/>
  <c r="E19"/>
  <c r="J18"/>
  <c r="L18" s="1"/>
  <c r="J17"/>
  <c r="M17" s="1"/>
  <c r="J16"/>
  <c r="M16" s="1"/>
  <c r="G16"/>
  <c r="E16"/>
  <c r="J15"/>
  <c r="L15" s="1"/>
  <c r="J14"/>
  <c r="M14" s="1"/>
  <c r="J13"/>
  <c r="M13" s="1"/>
  <c r="G13"/>
  <c r="E13"/>
  <c r="J12"/>
  <c r="L12" s="1"/>
  <c r="J11"/>
  <c r="M11" s="1"/>
  <c r="J10"/>
  <c r="M10" s="1"/>
  <c r="G10"/>
  <c r="E10"/>
  <c r="J9"/>
  <c r="L9" s="1"/>
  <c r="J8"/>
  <c r="M8" s="1"/>
  <c r="J7"/>
  <c r="M7" s="1"/>
  <c r="G7"/>
  <c r="E7"/>
  <c r="J6"/>
  <c r="J51" s="1"/>
  <c r="J5"/>
  <c r="M4"/>
  <c r="G4"/>
  <c r="I44" l="1"/>
  <c r="N44" s="1"/>
  <c r="O44" s="1"/>
  <c r="K40"/>
  <c r="L23"/>
  <c r="L20"/>
  <c r="G49"/>
  <c r="J50"/>
  <c r="L8"/>
  <c r="L33"/>
  <c r="L17"/>
  <c r="M47"/>
  <c r="I47"/>
  <c r="N47" s="1"/>
  <c r="O47" s="1"/>
  <c r="L39"/>
  <c r="K37" s="1"/>
  <c r="L36"/>
  <c r="K34" s="1"/>
  <c r="K31"/>
  <c r="L30"/>
  <c r="K28" s="1"/>
  <c r="L27"/>
  <c r="E49"/>
  <c r="L14"/>
  <c r="L11"/>
  <c r="L5"/>
  <c r="K24"/>
  <c r="I24"/>
  <c r="N24" s="1"/>
  <c r="O24" s="1"/>
  <c r="I28"/>
  <c r="N28" s="1"/>
  <c r="M28"/>
  <c r="I31"/>
  <c r="N31" s="1"/>
  <c r="M31"/>
  <c r="I34"/>
  <c r="N34" s="1"/>
  <c r="O34" s="1"/>
  <c r="M34"/>
  <c r="I37"/>
  <c r="N37" s="1"/>
  <c r="M37"/>
  <c r="I40"/>
  <c r="N40" s="1"/>
  <c r="O40" s="1"/>
  <c r="M40"/>
  <c r="L43"/>
  <c r="L50" s="1"/>
  <c r="L46"/>
  <c r="K44" s="1"/>
  <c r="M6"/>
  <c r="L7"/>
  <c r="K7" s="1"/>
  <c r="M9"/>
  <c r="L10"/>
  <c r="K10" s="1"/>
  <c r="M12"/>
  <c r="L13"/>
  <c r="M15"/>
  <c r="L16"/>
  <c r="K16" s="1"/>
  <c r="M18"/>
  <c r="L19"/>
  <c r="K19" s="1"/>
  <c r="M21"/>
  <c r="L22"/>
  <c r="K22" s="1"/>
  <c r="M24"/>
  <c r="M25"/>
  <c r="L26"/>
  <c r="K26" s="1"/>
  <c r="M29"/>
  <c r="M32"/>
  <c r="M35"/>
  <c r="M38"/>
  <c r="M41"/>
  <c r="L42"/>
  <c r="M45"/>
  <c r="M48"/>
  <c r="J49"/>
  <c r="I4"/>
  <c r="M5"/>
  <c r="L6"/>
  <c r="I7"/>
  <c r="N7" s="1"/>
  <c r="I10"/>
  <c r="N10" s="1"/>
  <c r="I13"/>
  <c r="N13" s="1"/>
  <c r="I16"/>
  <c r="N16" s="1"/>
  <c r="I19"/>
  <c r="N19" s="1"/>
  <c r="I22"/>
  <c r="N22" s="1"/>
  <c r="O22" s="1"/>
  <c r="I26"/>
  <c r="N26" s="1"/>
  <c r="I42"/>
  <c r="N42" s="1"/>
  <c r="O42" s="1"/>
  <c r="L51" l="1"/>
  <c r="K42"/>
  <c r="K13"/>
  <c r="O49"/>
  <c r="I49"/>
  <c r="N49"/>
  <c r="K4"/>
  <c r="K49" s="1"/>
  <c r="L49"/>
</calcChain>
</file>

<file path=xl/sharedStrings.xml><?xml version="1.0" encoding="utf-8"?>
<sst xmlns="http://schemas.openxmlformats.org/spreadsheetml/2006/main" count="272" uniqueCount="50">
  <si>
    <t>Среднегодовое</t>
  </si>
  <si>
    <t>отклонение  объема от муниципального задания</t>
  </si>
  <si>
    <t>необходимо для выполнения МЗ обучающихся</t>
  </si>
  <si>
    <t>наименование услуг</t>
  </si>
  <si>
    <t>Общеобразовательные организации</t>
  </si>
  <si>
    <t>школа № 1</t>
  </si>
  <si>
    <t>начальное</t>
  </si>
  <si>
    <t>основное</t>
  </si>
  <si>
    <t>среднее</t>
  </si>
  <si>
    <t>лицей № 3</t>
  </si>
  <si>
    <t>школа № 6</t>
  </si>
  <si>
    <t>школа № 7</t>
  </si>
  <si>
    <t>школа № 8</t>
  </si>
  <si>
    <t>школа № 9</t>
  </si>
  <si>
    <t>школа № 10</t>
  </si>
  <si>
    <t>Вечерняя сменная школа</t>
  </si>
  <si>
    <t>Шилокшанская школа</t>
  </si>
  <si>
    <t>Ломовская школа</t>
  </si>
  <si>
    <t>Тёпловская школа</t>
  </si>
  <si>
    <t>Гремячевская школа №2</t>
  </si>
  <si>
    <t>Гремячевская школа №1</t>
  </si>
  <si>
    <t>Мурзицкая школа</t>
  </si>
  <si>
    <t>Велетьминская школа</t>
  </si>
  <si>
    <t>Саваслейская школа</t>
  </si>
  <si>
    <t>Серебрянская школа</t>
  </si>
  <si>
    <t>Итого школы</t>
  </si>
  <si>
    <t>Обучающиеся</t>
  </si>
  <si>
    <t>наименование услуги</t>
  </si>
  <si>
    <t>в разрезе услуг</t>
  </si>
  <si>
    <t>процент (минус - невыполнение)</t>
  </si>
  <si>
    <t xml:space="preserve">Процент с учетом допустимого отклонения 2% </t>
  </si>
  <si>
    <t>Процент с учетом допустимого отклонения 2% в разрезе услуг</t>
  </si>
  <si>
    <t>ПРИЛОЖЕНИЕ 1</t>
  </si>
  <si>
    <t>Плановые и фактические показатели к отчету о выполнении МЗ по состоянию на 01.06.2018 года</t>
  </si>
  <si>
    <t>Факт на 01.09.2017 год</t>
  </si>
  <si>
    <t>План на 01.09.2018 год</t>
  </si>
  <si>
    <t>План 2018 год по муниципальному заданию</t>
  </si>
  <si>
    <t>Наименование учреждения</t>
  </si>
  <si>
    <t>Наименование показателя качества</t>
  </si>
  <si>
    <t>Соответствие квалификационного уровня педагогических кадров установленным требованиям</t>
  </si>
  <si>
    <t>Степень освоения общеобразовательных программ</t>
  </si>
  <si>
    <t>Доля получателей Услуги, не приступивших к обучению без уважительной причины, по состоянию на 1 октября</t>
  </si>
  <si>
    <t>Доля получателей Услуги, систе
атически не посещающих Организацию по неуважительным причинам</t>
  </si>
  <si>
    <t>Удовлетворенность получателей Услуги</t>
  </si>
  <si>
    <t>Отсутствие травматизма у Получателей услуги</t>
  </si>
  <si>
    <t>план,%</t>
  </si>
  <si>
    <t>факт,%</t>
  </si>
  <si>
    <t>план мероприятий</t>
  </si>
  <si>
    <t xml:space="preserve">принять меры </t>
  </si>
  <si>
    <t>ПРИЛОЖЕНИЕ 1 на 01.06.2018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</si>
</sst>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indexed="8"/>
      <name val="Calibri"/>
      <family val="2"/>
      <charset val="204"/>
    </font>
    <font>
      <sz val="20"/>
      <color theme="1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sz val="20"/>
      <color rgb="FFFF0000"/>
      <name val="Calibri"/>
      <family val="2"/>
      <charset val="204"/>
    </font>
    <font>
      <sz val="18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3" fontId="2" fillId="3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/>
    <xf numFmtId="1" fontId="3" fillId="0" borderId="4" xfId="0" applyNumberFormat="1" applyFont="1" applyBorder="1"/>
    <xf numFmtId="1" fontId="3" fillId="0" borderId="4" xfId="0" applyNumberFormat="1" applyFont="1" applyFill="1" applyBorder="1"/>
    <xf numFmtId="0" fontId="1" fillId="0" borderId="4" xfId="0" applyFont="1" applyBorder="1"/>
    <xf numFmtId="1" fontId="1" fillId="0" borderId="4" xfId="0" applyNumberFormat="1" applyFont="1" applyBorder="1"/>
    <xf numFmtId="0" fontId="2" fillId="0" borderId="4" xfId="0" applyFont="1" applyFill="1" applyBorder="1" applyAlignment="1"/>
    <xf numFmtId="0" fontId="3" fillId="0" borderId="4" xfId="0" applyFont="1" applyBorder="1"/>
    <xf numFmtId="3" fontId="4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10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 wrapText="1"/>
    </xf>
    <xf numFmtId="3" fontId="11" fillId="5" borderId="4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3" fontId="4" fillId="4" borderId="4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4" fontId="11" fillId="5" borderId="4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 wrapText="1"/>
    </xf>
    <xf numFmtId="1" fontId="9" fillId="5" borderId="4" xfId="0" applyNumberFormat="1" applyFont="1" applyFill="1" applyBorder="1" applyAlignment="1">
      <alignment horizontal="left"/>
    </xf>
    <xf numFmtId="165" fontId="9" fillId="5" borderId="4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="60" zoomScaleNormal="100" workbookViewId="0">
      <selection activeCell="E44" sqref="E44:E46"/>
    </sheetView>
  </sheetViews>
  <sheetFormatPr defaultRowHeight="15"/>
  <cols>
    <col min="1" max="1" width="47.7109375" customWidth="1"/>
    <col min="2" max="2" width="19.7109375" customWidth="1"/>
    <col min="3" max="3" width="29.42578125" customWidth="1"/>
    <col min="4" max="4" width="20.85546875" customWidth="1"/>
    <col min="5" max="5" width="20.7109375" customWidth="1"/>
    <col min="6" max="6" width="18.28515625" customWidth="1"/>
    <col min="7" max="7" width="20.7109375" customWidth="1"/>
    <col min="8" max="8" width="17.85546875" customWidth="1"/>
    <col min="9" max="9" width="18.5703125" customWidth="1"/>
    <col min="10" max="10" width="16.28515625" customWidth="1"/>
    <col min="11" max="11" width="14.7109375" customWidth="1"/>
    <col min="12" max="12" width="14.5703125" customWidth="1"/>
    <col min="13" max="15" width="20.42578125" customWidth="1"/>
    <col min="16" max="16" width="24.5703125" customWidth="1"/>
    <col min="17" max="17" width="24.28515625" customWidth="1"/>
    <col min="18" max="18" width="21.85546875" customWidth="1"/>
    <col min="19" max="19" width="28.5703125" customWidth="1"/>
    <col min="20" max="20" width="32.42578125" customWidth="1"/>
  </cols>
  <sheetData>
    <row r="1" spans="1:20" ht="26.25">
      <c r="A1" s="1" t="s">
        <v>32</v>
      </c>
      <c r="B1" s="1"/>
      <c r="C1" s="1"/>
      <c r="D1" s="1" t="s">
        <v>33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8.5" customHeight="1">
      <c r="A2" s="39" t="s">
        <v>36</v>
      </c>
      <c r="B2" s="40"/>
      <c r="C2" s="40"/>
      <c r="D2" s="41"/>
      <c r="E2" s="24" t="s">
        <v>34</v>
      </c>
      <c r="F2" s="26"/>
      <c r="G2" s="24" t="s">
        <v>35</v>
      </c>
      <c r="H2" s="26"/>
      <c r="I2" s="24" t="s">
        <v>0</v>
      </c>
      <c r="J2" s="26"/>
      <c r="K2" s="24" t="s">
        <v>1</v>
      </c>
      <c r="L2" s="26"/>
      <c r="M2" s="24" t="s">
        <v>1</v>
      </c>
      <c r="N2" s="25"/>
      <c r="O2" s="26"/>
      <c r="P2" s="37" t="s">
        <v>31</v>
      </c>
      <c r="Q2" s="37" t="s">
        <v>2</v>
      </c>
      <c r="R2" s="37" t="s">
        <v>47</v>
      </c>
      <c r="S2" s="38" t="s">
        <v>3</v>
      </c>
      <c r="T2" s="38" t="s">
        <v>4</v>
      </c>
    </row>
    <row r="3" spans="1:20" ht="154.5" customHeight="1">
      <c r="A3" s="2" t="s">
        <v>4</v>
      </c>
      <c r="B3" s="2" t="s">
        <v>26</v>
      </c>
      <c r="C3" s="2" t="s">
        <v>27</v>
      </c>
      <c r="D3" s="2" t="s">
        <v>26</v>
      </c>
      <c r="E3" s="2" t="s">
        <v>26</v>
      </c>
      <c r="F3" s="2" t="s">
        <v>28</v>
      </c>
      <c r="G3" s="2" t="s">
        <v>26</v>
      </c>
      <c r="H3" s="2" t="s">
        <v>28</v>
      </c>
      <c r="I3" s="2" t="s">
        <v>26</v>
      </c>
      <c r="J3" s="2" t="s">
        <v>28</v>
      </c>
      <c r="K3" s="2" t="s">
        <v>26</v>
      </c>
      <c r="L3" s="2" t="s">
        <v>28</v>
      </c>
      <c r="M3" s="3" t="s">
        <v>29</v>
      </c>
      <c r="N3" s="3" t="s">
        <v>29</v>
      </c>
      <c r="O3" s="3" t="s">
        <v>30</v>
      </c>
      <c r="P3" s="37"/>
      <c r="Q3" s="37"/>
      <c r="R3" s="37"/>
      <c r="S3" s="38"/>
      <c r="T3" s="38"/>
    </row>
    <row r="4" spans="1:20" ht="24.95" customHeight="1">
      <c r="A4" s="30" t="s">
        <v>5</v>
      </c>
      <c r="B4" s="27">
        <f>D4+D5+D6</f>
        <v>712</v>
      </c>
      <c r="C4" s="4" t="s">
        <v>6</v>
      </c>
      <c r="D4" s="13">
        <v>303</v>
      </c>
      <c r="E4" s="27">
        <f>F4+F5+F6</f>
        <v>709</v>
      </c>
      <c r="F4" s="5">
        <v>301</v>
      </c>
      <c r="G4" s="27">
        <f>H4+H5+H6</f>
        <v>727</v>
      </c>
      <c r="H4" s="5">
        <v>304</v>
      </c>
      <c r="I4" s="27">
        <f>J4+J5+J6</f>
        <v>715.00000000000011</v>
      </c>
      <c r="J4" s="5">
        <f>(F4*8+H4*4)/12</f>
        <v>302</v>
      </c>
      <c r="K4" s="27">
        <f>L4+L5+L6</f>
        <v>3.0000000000000142</v>
      </c>
      <c r="L4" s="6">
        <f>J4-D4</f>
        <v>-1</v>
      </c>
      <c r="M4" s="6">
        <f>J4/D4*100-100</f>
        <v>-0.33003300330032914</v>
      </c>
      <c r="N4" s="27">
        <f>I4/B4*100-100</f>
        <v>0.42134831460676025</v>
      </c>
      <c r="O4" s="27"/>
      <c r="P4" s="7"/>
      <c r="Q4" s="7"/>
      <c r="R4" s="8"/>
      <c r="S4" s="4" t="s">
        <v>6</v>
      </c>
      <c r="T4" s="30" t="s">
        <v>5</v>
      </c>
    </row>
    <row r="5" spans="1:20" ht="24.95" customHeight="1">
      <c r="A5" s="30"/>
      <c r="B5" s="27"/>
      <c r="C5" s="4" t="s">
        <v>7</v>
      </c>
      <c r="D5" s="13">
        <v>339</v>
      </c>
      <c r="E5" s="27"/>
      <c r="F5" s="5">
        <v>338</v>
      </c>
      <c r="G5" s="27"/>
      <c r="H5" s="5">
        <v>337</v>
      </c>
      <c r="I5" s="27"/>
      <c r="J5" s="5">
        <f t="shared" ref="J5:J48" si="0">(F5*8+H5*4)/12</f>
        <v>337.66666666666669</v>
      </c>
      <c r="K5" s="27"/>
      <c r="L5" s="6">
        <f t="shared" ref="L5:L48" si="1">J5-D5</f>
        <v>-1.3333333333333144</v>
      </c>
      <c r="M5" s="6">
        <f t="shared" ref="M5:M48" si="2">J5/D5*100-100</f>
        <v>-0.39331366764994868</v>
      </c>
      <c r="N5" s="27"/>
      <c r="O5" s="27"/>
      <c r="P5" s="7"/>
      <c r="Q5" s="7"/>
      <c r="R5" s="9"/>
      <c r="S5" s="4" t="s">
        <v>7</v>
      </c>
      <c r="T5" s="30"/>
    </row>
    <row r="6" spans="1:20" ht="24.95" customHeight="1">
      <c r="A6" s="30"/>
      <c r="B6" s="27"/>
      <c r="C6" s="4" t="s">
        <v>8</v>
      </c>
      <c r="D6" s="13">
        <v>70</v>
      </c>
      <c r="E6" s="27"/>
      <c r="F6" s="5">
        <v>70</v>
      </c>
      <c r="G6" s="27"/>
      <c r="H6" s="5">
        <v>86</v>
      </c>
      <c r="I6" s="27"/>
      <c r="J6" s="5">
        <f t="shared" si="0"/>
        <v>75.333333333333329</v>
      </c>
      <c r="K6" s="27"/>
      <c r="L6" s="6">
        <f t="shared" si="1"/>
        <v>5.3333333333333286</v>
      </c>
      <c r="M6" s="6">
        <f t="shared" si="2"/>
        <v>7.6190476190476204</v>
      </c>
      <c r="N6" s="27"/>
      <c r="O6" s="27"/>
      <c r="P6" s="7"/>
      <c r="Q6" s="7"/>
      <c r="R6" s="9"/>
      <c r="S6" s="4" t="s">
        <v>8</v>
      </c>
      <c r="T6" s="30"/>
    </row>
    <row r="7" spans="1:20" ht="24.95" customHeight="1">
      <c r="A7" s="30" t="s">
        <v>9</v>
      </c>
      <c r="B7" s="27">
        <f t="shared" ref="B7" si="3">D7+D8+D9</f>
        <v>519</v>
      </c>
      <c r="C7" s="4" t="s">
        <v>6</v>
      </c>
      <c r="D7" s="13">
        <v>192</v>
      </c>
      <c r="E7" s="27">
        <f>F7+F8+F9</f>
        <v>512</v>
      </c>
      <c r="F7" s="5">
        <v>188</v>
      </c>
      <c r="G7" s="27">
        <f>H7+H8+H9</f>
        <v>512</v>
      </c>
      <c r="H7" s="5">
        <v>186</v>
      </c>
      <c r="I7" s="27">
        <f>J7+J8+J9</f>
        <v>512</v>
      </c>
      <c r="J7" s="5">
        <f t="shared" si="0"/>
        <v>187.33333333333334</v>
      </c>
      <c r="K7" s="27">
        <f>L7+L8+L9</f>
        <v>-6.9999999999999929</v>
      </c>
      <c r="L7" s="6">
        <f t="shared" si="1"/>
        <v>-4.6666666666666572</v>
      </c>
      <c r="M7" s="6">
        <f t="shared" si="2"/>
        <v>-2.4305555555555429</v>
      </c>
      <c r="N7" s="27">
        <f>I7/B7*100-100</f>
        <v>-1.3487475915221552</v>
      </c>
      <c r="O7" s="27"/>
      <c r="P7" s="7">
        <f>M7+2</f>
        <v>-0.43055555555554292</v>
      </c>
      <c r="Q7" s="7"/>
      <c r="R7" s="8"/>
      <c r="S7" s="4" t="s">
        <v>6</v>
      </c>
      <c r="T7" s="30" t="s">
        <v>9</v>
      </c>
    </row>
    <row r="8" spans="1:20" ht="24.95" customHeight="1">
      <c r="A8" s="30"/>
      <c r="B8" s="27"/>
      <c r="C8" s="4" t="s">
        <v>7</v>
      </c>
      <c r="D8" s="13">
        <v>275</v>
      </c>
      <c r="E8" s="27"/>
      <c r="F8" s="5">
        <v>276</v>
      </c>
      <c r="G8" s="27"/>
      <c r="H8" s="5">
        <v>279</v>
      </c>
      <c r="I8" s="27"/>
      <c r="J8" s="5">
        <f t="shared" si="0"/>
        <v>277</v>
      </c>
      <c r="K8" s="27"/>
      <c r="L8" s="6">
        <f t="shared" si="1"/>
        <v>2</v>
      </c>
      <c r="M8" s="6">
        <f t="shared" si="2"/>
        <v>0.72727272727273373</v>
      </c>
      <c r="N8" s="27"/>
      <c r="O8" s="27"/>
      <c r="P8" s="7"/>
      <c r="Q8" s="7"/>
      <c r="R8" s="8"/>
      <c r="S8" s="4" t="s">
        <v>7</v>
      </c>
      <c r="T8" s="30"/>
    </row>
    <row r="9" spans="1:20" ht="24.95" customHeight="1">
      <c r="A9" s="30"/>
      <c r="B9" s="27"/>
      <c r="C9" s="4" t="s">
        <v>8</v>
      </c>
      <c r="D9" s="13">
        <v>52</v>
      </c>
      <c r="E9" s="27"/>
      <c r="F9" s="5">
        <v>48</v>
      </c>
      <c r="G9" s="27"/>
      <c r="H9" s="5">
        <v>47</v>
      </c>
      <c r="I9" s="27"/>
      <c r="J9" s="5">
        <f t="shared" si="0"/>
        <v>47.666666666666664</v>
      </c>
      <c r="K9" s="27"/>
      <c r="L9" s="6">
        <f t="shared" si="1"/>
        <v>-4.3333333333333357</v>
      </c>
      <c r="M9" s="6">
        <f t="shared" si="2"/>
        <v>-8.3333333333333428</v>
      </c>
      <c r="N9" s="27"/>
      <c r="O9" s="27"/>
      <c r="P9" s="7">
        <f>M9+2</f>
        <v>-6.3333333333333428</v>
      </c>
      <c r="Q9" s="14">
        <f>D9*-P9%</f>
        <v>3.2933333333333379</v>
      </c>
      <c r="R9" s="15" t="s">
        <v>48</v>
      </c>
      <c r="S9" s="4" t="s">
        <v>8</v>
      </c>
      <c r="T9" s="30"/>
    </row>
    <row r="10" spans="1:20" ht="24.95" customHeight="1">
      <c r="A10" s="30" t="s">
        <v>10</v>
      </c>
      <c r="B10" s="27">
        <f t="shared" ref="B10" si="4">D10+D11+D12</f>
        <v>623</v>
      </c>
      <c r="C10" s="4" t="s">
        <v>6</v>
      </c>
      <c r="D10" s="13">
        <v>272</v>
      </c>
      <c r="E10" s="27">
        <f t="shared" ref="E10" si="5">F10+F11+F12</f>
        <v>628</v>
      </c>
      <c r="F10" s="5">
        <v>265</v>
      </c>
      <c r="G10" s="27">
        <f t="shared" ref="G10:I10" si="6">H10+H11+H12</f>
        <v>647</v>
      </c>
      <c r="H10" s="5">
        <v>288</v>
      </c>
      <c r="I10" s="27">
        <f t="shared" si="6"/>
        <v>634.33333333333337</v>
      </c>
      <c r="J10" s="5">
        <f t="shared" si="0"/>
        <v>272.66666666666669</v>
      </c>
      <c r="K10" s="27">
        <f t="shared" ref="K10" si="7">L10+L11+L12</f>
        <v>11.333333333333336</v>
      </c>
      <c r="L10" s="6">
        <f t="shared" si="1"/>
        <v>0.66666666666668561</v>
      </c>
      <c r="M10" s="6">
        <f t="shared" si="2"/>
        <v>0.24509803921569073</v>
      </c>
      <c r="N10" s="27">
        <f t="shared" ref="N10" si="8">I10/B10*100-100</f>
        <v>1.8191546281433943</v>
      </c>
      <c r="O10" s="27"/>
      <c r="P10" s="7"/>
      <c r="Q10" s="7"/>
      <c r="R10" s="9"/>
      <c r="S10" s="4" t="s">
        <v>6</v>
      </c>
      <c r="T10" s="30" t="s">
        <v>10</v>
      </c>
    </row>
    <row r="11" spans="1:20" ht="24.95" customHeight="1">
      <c r="A11" s="30"/>
      <c r="B11" s="27"/>
      <c r="C11" s="4" t="s">
        <v>7</v>
      </c>
      <c r="D11" s="13">
        <v>299</v>
      </c>
      <c r="E11" s="27"/>
      <c r="F11" s="5">
        <v>309</v>
      </c>
      <c r="G11" s="27"/>
      <c r="H11" s="5">
        <v>307</v>
      </c>
      <c r="I11" s="27"/>
      <c r="J11" s="5">
        <f t="shared" si="0"/>
        <v>308.33333333333331</v>
      </c>
      <c r="K11" s="27"/>
      <c r="L11" s="6">
        <f t="shared" si="1"/>
        <v>9.3333333333333144</v>
      </c>
      <c r="M11" s="6">
        <f t="shared" si="2"/>
        <v>3.1215161649944037</v>
      </c>
      <c r="N11" s="27"/>
      <c r="O11" s="27"/>
      <c r="P11" s="7"/>
      <c r="Q11" s="7"/>
      <c r="R11" s="8"/>
      <c r="S11" s="4" t="s">
        <v>7</v>
      </c>
      <c r="T11" s="30"/>
    </row>
    <row r="12" spans="1:20" ht="24.95" customHeight="1">
      <c r="A12" s="30"/>
      <c r="B12" s="27"/>
      <c r="C12" s="4" t="s">
        <v>8</v>
      </c>
      <c r="D12" s="13">
        <v>52</v>
      </c>
      <c r="E12" s="27"/>
      <c r="F12" s="5">
        <v>54</v>
      </c>
      <c r="G12" s="27"/>
      <c r="H12" s="5">
        <v>52</v>
      </c>
      <c r="I12" s="27"/>
      <c r="J12" s="5">
        <f t="shared" si="0"/>
        <v>53.333333333333336</v>
      </c>
      <c r="K12" s="27"/>
      <c r="L12" s="6">
        <f t="shared" si="1"/>
        <v>1.3333333333333357</v>
      </c>
      <c r="M12" s="6">
        <f t="shared" si="2"/>
        <v>2.5641025641025834</v>
      </c>
      <c r="N12" s="27"/>
      <c r="O12" s="27"/>
      <c r="P12" s="7"/>
      <c r="Q12" s="7"/>
      <c r="R12" s="8"/>
      <c r="S12" s="4" t="s">
        <v>8</v>
      </c>
      <c r="T12" s="30"/>
    </row>
    <row r="13" spans="1:20" ht="24.95" customHeight="1">
      <c r="A13" s="30" t="s">
        <v>11</v>
      </c>
      <c r="B13" s="27">
        <f t="shared" ref="B13" si="9">D13+D14+D15</f>
        <v>616</v>
      </c>
      <c r="C13" s="4" t="s">
        <v>6</v>
      </c>
      <c r="D13" s="13">
        <v>254</v>
      </c>
      <c r="E13" s="27">
        <f t="shared" ref="E13" si="10">F13+F14+F15</f>
        <v>621</v>
      </c>
      <c r="F13" s="5">
        <v>261</v>
      </c>
      <c r="G13" s="27">
        <f t="shared" ref="G13:I13" si="11">H13+H14+H15</f>
        <v>614</v>
      </c>
      <c r="H13" s="5">
        <v>259</v>
      </c>
      <c r="I13" s="27">
        <f t="shared" si="11"/>
        <v>618.66666666666663</v>
      </c>
      <c r="J13" s="5">
        <f t="shared" si="0"/>
        <v>260.33333333333331</v>
      </c>
      <c r="K13" s="27">
        <f t="shared" ref="K13" si="12">L13+L14+L15</f>
        <v>2.6666666666666501</v>
      </c>
      <c r="L13" s="6">
        <f t="shared" si="1"/>
        <v>6.3333333333333144</v>
      </c>
      <c r="M13" s="6">
        <f t="shared" si="2"/>
        <v>2.493438320209961</v>
      </c>
      <c r="N13" s="27">
        <f t="shared" ref="N13" si="13">I13/B13*100-100</f>
        <v>0.4329004329004249</v>
      </c>
      <c r="O13" s="27"/>
      <c r="P13" s="7"/>
      <c r="Q13" s="7"/>
      <c r="R13" s="8"/>
      <c r="S13" s="4" t="s">
        <v>6</v>
      </c>
      <c r="T13" s="30" t="s">
        <v>11</v>
      </c>
    </row>
    <row r="14" spans="1:20" ht="24.95" customHeight="1">
      <c r="A14" s="30"/>
      <c r="B14" s="27"/>
      <c r="C14" s="4" t="s">
        <v>7</v>
      </c>
      <c r="D14" s="13">
        <v>311</v>
      </c>
      <c r="E14" s="27"/>
      <c r="F14" s="5">
        <v>309</v>
      </c>
      <c r="G14" s="27"/>
      <c r="H14" s="5">
        <v>306</v>
      </c>
      <c r="I14" s="27"/>
      <c r="J14" s="5">
        <f t="shared" si="0"/>
        <v>308</v>
      </c>
      <c r="K14" s="27"/>
      <c r="L14" s="6">
        <f t="shared" si="1"/>
        <v>-3</v>
      </c>
      <c r="M14" s="6">
        <f t="shared" si="2"/>
        <v>-0.96463022508038421</v>
      </c>
      <c r="N14" s="27"/>
      <c r="O14" s="27"/>
      <c r="P14" s="7"/>
      <c r="Q14" s="7"/>
      <c r="R14" s="9"/>
      <c r="S14" s="4" t="s">
        <v>7</v>
      </c>
      <c r="T14" s="30"/>
    </row>
    <row r="15" spans="1:20" ht="24.95" customHeight="1">
      <c r="A15" s="30"/>
      <c r="B15" s="27"/>
      <c r="C15" s="4" t="s">
        <v>8</v>
      </c>
      <c r="D15" s="13">
        <v>51</v>
      </c>
      <c r="E15" s="27"/>
      <c r="F15" s="5">
        <v>51</v>
      </c>
      <c r="G15" s="27"/>
      <c r="H15" s="5">
        <v>49</v>
      </c>
      <c r="I15" s="27"/>
      <c r="J15" s="5">
        <f t="shared" si="0"/>
        <v>50.333333333333336</v>
      </c>
      <c r="K15" s="27"/>
      <c r="L15" s="6">
        <f t="shared" si="1"/>
        <v>-0.6666666666666643</v>
      </c>
      <c r="M15" s="6">
        <f t="shared" si="2"/>
        <v>-1.3071895424836555</v>
      </c>
      <c r="N15" s="27"/>
      <c r="O15" s="27"/>
      <c r="P15" s="7"/>
      <c r="Q15" s="7"/>
      <c r="R15" s="9"/>
      <c r="S15" s="4" t="s">
        <v>8</v>
      </c>
      <c r="T15" s="30"/>
    </row>
    <row r="16" spans="1:20" ht="24.95" customHeight="1">
      <c r="A16" s="30" t="s">
        <v>12</v>
      </c>
      <c r="B16" s="27">
        <f t="shared" ref="B16" si="14">D16+D17+D18</f>
        <v>454</v>
      </c>
      <c r="C16" s="4" t="s">
        <v>6</v>
      </c>
      <c r="D16" s="13">
        <v>188</v>
      </c>
      <c r="E16" s="27">
        <f t="shared" ref="E16" si="15">F16+F17+F18</f>
        <v>451</v>
      </c>
      <c r="F16" s="5">
        <v>187</v>
      </c>
      <c r="G16" s="27">
        <f t="shared" ref="G16:I16" si="16">H16+H17+H18</f>
        <v>462</v>
      </c>
      <c r="H16" s="5">
        <v>191</v>
      </c>
      <c r="I16" s="27">
        <f t="shared" si="16"/>
        <v>454.66666666666669</v>
      </c>
      <c r="J16" s="5">
        <f t="shared" si="0"/>
        <v>188.33333333333334</v>
      </c>
      <c r="K16" s="27">
        <f t="shared" ref="K16" si="17">L16+L17+L18</f>
        <v>0.66666666666668561</v>
      </c>
      <c r="L16" s="6">
        <f t="shared" si="1"/>
        <v>0.33333333333334281</v>
      </c>
      <c r="M16" s="6">
        <f t="shared" si="2"/>
        <v>0.17730496453900457</v>
      </c>
      <c r="N16" s="31">
        <f t="shared" ref="N16" si="18">I16/B16*100-100</f>
        <v>0.14684287812040964</v>
      </c>
      <c r="O16" s="27"/>
      <c r="P16" s="7"/>
      <c r="Q16" s="7"/>
      <c r="R16" s="8"/>
      <c r="S16" s="4" t="s">
        <v>6</v>
      </c>
      <c r="T16" s="30" t="s">
        <v>12</v>
      </c>
    </row>
    <row r="17" spans="1:20" ht="24.95" customHeight="1">
      <c r="A17" s="30"/>
      <c r="B17" s="27"/>
      <c r="C17" s="4" t="s">
        <v>7</v>
      </c>
      <c r="D17" s="13">
        <v>222</v>
      </c>
      <c r="E17" s="27"/>
      <c r="F17" s="5">
        <v>220</v>
      </c>
      <c r="G17" s="27"/>
      <c r="H17" s="5">
        <v>227</v>
      </c>
      <c r="I17" s="27"/>
      <c r="J17" s="5">
        <f t="shared" si="0"/>
        <v>222.33333333333334</v>
      </c>
      <c r="K17" s="27"/>
      <c r="L17" s="6">
        <f t="shared" si="1"/>
        <v>0.33333333333334281</v>
      </c>
      <c r="M17" s="6">
        <f t="shared" si="2"/>
        <v>0.15015015015016786</v>
      </c>
      <c r="N17" s="32"/>
      <c r="O17" s="27"/>
      <c r="P17" s="7"/>
      <c r="Q17" s="7"/>
      <c r="R17" s="8"/>
      <c r="S17" s="4" t="s">
        <v>7</v>
      </c>
      <c r="T17" s="30"/>
    </row>
    <row r="18" spans="1:20" ht="24.95" customHeight="1">
      <c r="A18" s="30"/>
      <c r="B18" s="27"/>
      <c r="C18" s="4" t="s">
        <v>8</v>
      </c>
      <c r="D18" s="13">
        <v>44</v>
      </c>
      <c r="E18" s="27"/>
      <c r="F18" s="5">
        <v>44</v>
      </c>
      <c r="G18" s="27"/>
      <c r="H18" s="5">
        <v>44</v>
      </c>
      <c r="I18" s="27"/>
      <c r="J18" s="5">
        <f t="shared" si="0"/>
        <v>44</v>
      </c>
      <c r="K18" s="27"/>
      <c r="L18" s="6">
        <f t="shared" si="1"/>
        <v>0</v>
      </c>
      <c r="M18" s="6">
        <f t="shared" si="2"/>
        <v>0</v>
      </c>
      <c r="N18" s="33"/>
      <c r="O18" s="27"/>
      <c r="P18" s="7"/>
      <c r="Q18" s="7"/>
      <c r="R18" s="9"/>
      <c r="S18" s="4" t="s">
        <v>8</v>
      </c>
      <c r="T18" s="30"/>
    </row>
    <row r="19" spans="1:20" ht="24.95" customHeight="1">
      <c r="A19" s="30" t="s">
        <v>13</v>
      </c>
      <c r="B19" s="27">
        <f t="shared" ref="B19" si="19">D19+D20+D21</f>
        <v>534</v>
      </c>
      <c r="C19" s="4" t="s">
        <v>6</v>
      </c>
      <c r="D19" s="13">
        <v>264</v>
      </c>
      <c r="E19" s="27">
        <f t="shared" ref="E19" si="20">F19+F20+F21</f>
        <v>531</v>
      </c>
      <c r="F19" s="5">
        <v>266</v>
      </c>
      <c r="G19" s="27">
        <f t="shared" ref="G19:I19" si="21">H19+H20+H21</f>
        <v>560</v>
      </c>
      <c r="H19" s="5">
        <v>282</v>
      </c>
      <c r="I19" s="27">
        <f t="shared" si="21"/>
        <v>540.66666666666663</v>
      </c>
      <c r="J19" s="5">
        <f t="shared" si="0"/>
        <v>271.33333333333331</v>
      </c>
      <c r="K19" s="27">
        <f t="shared" ref="K19" si="22">L19+L20+L21</f>
        <v>6.6666666666666572</v>
      </c>
      <c r="L19" s="6">
        <f t="shared" si="1"/>
        <v>7.3333333333333144</v>
      </c>
      <c r="M19" s="6">
        <f t="shared" si="2"/>
        <v>2.7777777777777715</v>
      </c>
      <c r="N19" s="31">
        <f t="shared" ref="N19" si="23">I19/B19*100-100</f>
        <v>1.2484394506866465</v>
      </c>
      <c r="O19" s="27"/>
      <c r="P19" s="7"/>
      <c r="Q19" s="7"/>
      <c r="R19" s="9"/>
      <c r="S19" s="4" t="s">
        <v>6</v>
      </c>
      <c r="T19" s="30" t="s">
        <v>13</v>
      </c>
    </row>
    <row r="20" spans="1:20" ht="24.95" customHeight="1">
      <c r="A20" s="30"/>
      <c r="B20" s="27"/>
      <c r="C20" s="4" t="s">
        <v>7</v>
      </c>
      <c r="D20" s="13">
        <v>234</v>
      </c>
      <c r="E20" s="27"/>
      <c r="F20" s="5">
        <v>232</v>
      </c>
      <c r="G20" s="27"/>
      <c r="H20" s="5">
        <v>242</v>
      </c>
      <c r="I20" s="27"/>
      <c r="J20" s="5">
        <f t="shared" si="0"/>
        <v>235.33333333333334</v>
      </c>
      <c r="K20" s="27"/>
      <c r="L20" s="6">
        <f t="shared" si="1"/>
        <v>1.3333333333333428</v>
      </c>
      <c r="M20" s="6">
        <f t="shared" si="2"/>
        <v>0.56980056980057725</v>
      </c>
      <c r="N20" s="32"/>
      <c r="O20" s="27"/>
      <c r="P20" s="7"/>
      <c r="Q20" s="7"/>
      <c r="R20" s="8"/>
      <c r="S20" s="4" t="s">
        <v>7</v>
      </c>
      <c r="T20" s="30"/>
    </row>
    <row r="21" spans="1:20" ht="24.95" customHeight="1">
      <c r="A21" s="30"/>
      <c r="B21" s="27"/>
      <c r="C21" s="4" t="s">
        <v>8</v>
      </c>
      <c r="D21" s="13">
        <v>36</v>
      </c>
      <c r="E21" s="27"/>
      <c r="F21" s="5">
        <v>33</v>
      </c>
      <c r="G21" s="27"/>
      <c r="H21" s="5">
        <v>36</v>
      </c>
      <c r="I21" s="27"/>
      <c r="J21" s="5">
        <f t="shared" si="0"/>
        <v>34</v>
      </c>
      <c r="K21" s="27"/>
      <c r="L21" s="6">
        <f t="shared" si="1"/>
        <v>-2</v>
      </c>
      <c r="M21" s="6">
        <f t="shared" si="2"/>
        <v>-5.5555555555555571</v>
      </c>
      <c r="N21" s="33"/>
      <c r="O21" s="27"/>
      <c r="P21" s="7">
        <f>M21+2</f>
        <v>-3.5555555555555571</v>
      </c>
      <c r="Q21" s="14">
        <f>D21*-P21%</f>
        <v>1.2800000000000005</v>
      </c>
      <c r="R21" s="15" t="s">
        <v>48</v>
      </c>
      <c r="S21" s="4" t="s">
        <v>8</v>
      </c>
      <c r="T21" s="30"/>
    </row>
    <row r="22" spans="1:20" ht="24.95" customHeight="1">
      <c r="A22" s="30" t="s">
        <v>14</v>
      </c>
      <c r="B22" s="27">
        <f>D22+D23</f>
        <v>188</v>
      </c>
      <c r="C22" s="4" t="s">
        <v>6</v>
      </c>
      <c r="D22" s="13">
        <v>88</v>
      </c>
      <c r="E22" s="27">
        <f>F22+F23</f>
        <v>182</v>
      </c>
      <c r="F22" s="10">
        <v>88</v>
      </c>
      <c r="G22" s="27">
        <f>H22+H23</f>
        <v>189</v>
      </c>
      <c r="H22" s="10">
        <v>88</v>
      </c>
      <c r="I22" s="27">
        <f>J22+J23</f>
        <v>184.33333333333331</v>
      </c>
      <c r="J22" s="5">
        <f t="shared" si="0"/>
        <v>88</v>
      </c>
      <c r="K22" s="27">
        <f>L22+L23</f>
        <v>-3.6666666666666714</v>
      </c>
      <c r="L22" s="6">
        <f t="shared" si="1"/>
        <v>0</v>
      </c>
      <c r="M22" s="6">
        <f t="shared" si="2"/>
        <v>0</v>
      </c>
      <c r="N22" s="27">
        <f>I22/B22*100-100</f>
        <v>-1.9503546099290787</v>
      </c>
      <c r="O22" s="28">
        <f>N22+2</f>
        <v>4.964539007092128E-2</v>
      </c>
      <c r="P22" s="7"/>
      <c r="Q22" s="7"/>
      <c r="R22" s="9"/>
      <c r="S22" s="4" t="s">
        <v>6</v>
      </c>
      <c r="T22" s="30" t="s">
        <v>14</v>
      </c>
    </row>
    <row r="23" spans="1:20" ht="24.95" customHeight="1">
      <c r="A23" s="30"/>
      <c r="B23" s="27"/>
      <c r="C23" s="4" t="s">
        <v>7</v>
      </c>
      <c r="D23" s="13">
        <v>100</v>
      </c>
      <c r="E23" s="27"/>
      <c r="F23" s="11">
        <v>94</v>
      </c>
      <c r="G23" s="27"/>
      <c r="H23" s="11">
        <v>101</v>
      </c>
      <c r="I23" s="27"/>
      <c r="J23" s="5">
        <f t="shared" si="0"/>
        <v>96.333333333333329</v>
      </c>
      <c r="K23" s="27"/>
      <c r="L23" s="6">
        <f t="shared" si="1"/>
        <v>-3.6666666666666714</v>
      </c>
      <c r="M23" s="6">
        <f t="shared" si="2"/>
        <v>-3.6666666666666714</v>
      </c>
      <c r="N23" s="27"/>
      <c r="O23" s="28"/>
      <c r="P23" s="7">
        <f>M23+2</f>
        <v>-1.6666666666666714</v>
      </c>
      <c r="Q23" s="14">
        <f t="shared" ref="Q23:Q25" si="24">D23*-P23%</f>
        <v>1.6666666666666714</v>
      </c>
      <c r="R23" s="15" t="s">
        <v>48</v>
      </c>
      <c r="S23" s="4" t="s">
        <v>7</v>
      </c>
      <c r="T23" s="30"/>
    </row>
    <row r="24" spans="1:20" ht="24.95" customHeight="1">
      <c r="A24" s="30" t="s">
        <v>15</v>
      </c>
      <c r="B24" s="27">
        <f>D24+D25</f>
        <v>69</v>
      </c>
      <c r="C24" s="4" t="s">
        <v>7</v>
      </c>
      <c r="D24" s="13">
        <f>14+11</f>
        <v>25</v>
      </c>
      <c r="E24" s="27">
        <f>F24+F25</f>
        <v>45</v>
      </c>
      <c r="F24" s="11">
        <v>15</v>
      </c>
      <c r="G24" s="27">
        <f>H24+H25</f>
        <v>69</v>
      </c>
      <c r="H24" s="11">
        <v>25</v>
      </c>
      <c r="I24" s="27">
        <f>J24+J25</f>
        <v>53</v>
      </c>
      <c r="J24" s="5">
        <f t="shared" si="0"/>
        <v>18.333333333333332</v>
      </c>
      <c r="K24" s="27">
        <f>L24+L25</f>
        <v>-16.000000000000004</v>
      </c>
      <c r="L24" s="6">
        <f t="shared" si="1"/>
        <v>-6.6666666666666679</v>
      </c>
      <c r="M24" s="6">
        <f t="shared" si="2"/>
        <v>-26.666666666666671</v>
      </c>
      <c r="N24" s="27">
        <f>I24/B24*100-100</f>
        <v>-23.188405797101453</v>
      </c>
      <c r="O24" s="28">
        <f>N24+2</f>
        <v>-21.188405797101453</v>
      </c>
      <c r="P24" s="7">
        <f t="shared" ref="P24:P25" si="25">M24+2</f>
        <v>-24.666666666666671</v>
      </c>
      <c r="Q24" s="14">
        <f t="shared" si="24"/>
        <v>6.1666666666666679</v>
      </c>
      <c r="R24" s="15" t="s">
        <v>48</v>
      </c>
      <c r="S24" s="4" t="s">
        <v>7</v>
      </c>
      <c r="T24" s="30" t="s">
        <v>15</v>
      </c>
    </row>
    <row r="25" spans="1:20" ht="24.95" customHeight="1">
      <c r="A25" s="30"/>
      <c r="B25" s="27"/>
      <c r="C25" s="4" t="s">
        <v>8</v>
      </c>
      <c r="D25" s="13">
        <v>44</v>
      </c>
      <c r="E25" s="27"/>
      <c r="F25" s="11">
        <v>30</v>
      </c>
      <c r="G25" s="27"/>
      <c r="H25" s="11">
        <v>44</v>
      </c>
      <c r="I25" s="27"/>
      <c r="J25" s="5">
        <f t="shared" si="0"/>
        <v>34.666666666666664</v>
      </c>
      <c r="K25" s="27"/>
      <c r="L25" s="6">
        <f t="shared" si="1"/>
        <v>-9.3333333333333357</v>
      </c>
      <c r="M25" s="6">
        <f t="shared" si="2"/>
        <v>-21.212121212121218</v>
      </c>
      <c r="N25" s="27"/>
      <c r="O25" s="28"/>
      <c r="P25" s="7">
        <f t="shared" si="25"/>
        <v>-19.212121212121218</v>
      </c>
      <c r="Q25" s="14">
        <f t="shared" si="24"/>
        <v>8.4533333333333367</v>
      </c>
      <c r="R25" s="15" t="s">
        <v>48</v>
      </c>
      <c r="S25" s="4" t="s">
        <v>8</v>
      </c>
      <c r="T25" s="30"/>
    </row>
    <row r="26" spans="1:20" ht="24.95" customHeight="1">
      <c r="A26" s="30" t="s">
        <v>16</v>
      </c>
      <c r="B26" s="27">
        <f>D26+D27</f>
        <v>126</v>
      </c>
      <c r="C26" s="4" t="s">
        <v>6</v>
      </c>
      <c r="D26" s="13">
        <v>69</v>
      </c>
      <c r="E26" s="27">
        <f>F26+F27</f>
        <v>128</v>
      </c>
      <c r="F26" s="11">
        <v>68</v>
      </c>
      <c r="G26" s="27">
        <f>H26+H27</f>
        <v>133</v>
      </c>
      <c r="H26" s="11">
        <v>69</v>
      </c>
      <c r="I26" s="27">
        <f>J26+J27</f>
        <v>129.66666666666666</v>
      </c>
      <c r="J26" s="5">
        <f t="shared" si="0"/>
        <v>68.333333333333329</v>
      </c>
      <c r="K26" s="27">
        <f>L26+L27</f>
        <v>3.6666666666666643</v>
      </c>
      <c r="L26" s="6">
        <f t="shared" si="1"/>
        <v>-0.6666666666666714</v>
      </c>
      <c r="M26" s="6">
        <f t="shared" si="2"/>
        <v>-0.96618357487923845</v>
      </c>
      <c r="N26" s="27">
        <f>I26/B26*100-100</f>
        <v>2.9100529100529116</v>
      </c>
      <c r="O26" s="27"/>
      <c r="P26" s="7"/>
      <c r="Q26" s="7"/>
      <c r="R26" s="9"/>
      <c r="S26" s="4" t="s">
        <v>6</v>
      </c>
      <c r="T26" s="30" t="s">
        <v>16</v>
      </c>
    </row>
    <row r="27" spans="1:20" ht="24.95" customHeight="1">
      <c r="A27" s="30"/>
      <c r="B27" s="27"/>
      <c r="C27" s="4" t="s">
        <v>7</v>
      </c>
      <c r="D27" s="13">
        <v>57</v>
      </c>
      <c r="E27" s="27"/>
      <c r="F27" s="11">
        <v>60</v>
      </c>
      <c r="G27" s="27"/>
      <c r="H27" s="11">
        <v>64</v>
      </c>
      <c r="I27" s="27"/>
      <c r="J27" s="5">
        <f t="shared" si="0"/>
        <v>61.333333333333336</v>
      </c>
      <c r="K27" s="27"/>
      <c r="L27" s="6">
        <f t="shared" si="1"/>
        <v>4.3333333333333357</v>
      </c>
      <c r="M27" s="6">
        <f t="shared" si="2"/>
        <v>7.6023391812865384</v>
      </c>
      <c r="N27" s="27"/>
      <c r="O27" s="27"/>
      <c r="P27" s="11"/>
      <c r="Q27" s="11"/>
      <c r="R27" s="8"/>
      <c r="S27" s="4" t="s">
        <v>7</v>
      </c>
      <c r="T27" s="30"/>
    </row>
    <row r="28" spans="1:20" ht="24.95" customHeight="1">
      <c r="A28" s="30" t="s">
        <v>17</v>
      </c>
      <c r="B28" s="27">
        <f t="shared" ref="B28:B37" si="26">D28+D29+D30</f>
        <v>172</v>
      </c>
      <c r="C28" s="4" t="s">
        <v>6</v>
      </c>
      <c r="D28" s="13">
        <v>76</v>
      </c>
      <c r="E28" s="27">
        <f t="shared" ref="E28" si="27">F28+F29+F30</f>
        <v>172</v>
      </c>
      <c r="F28" s="11">
        <v>78</v>
      </c>
      <c r="G28" s="27">
        <f t="shared" ref="G28:I28" si="28">H28+H29+H30</f>
        <v>169</v>
      </c>
      <c r="H28" s="11">
        <v>69</v>
      </c>
      <c r="I28" s="27">
        <f t="shared" si="28"/>
        <v>171.00000000000003</v>
      </c>
      <c r="J28" s="5">
        <f t="shared" si="0"/>
        <v>75</v>
      </c>
      <c r="K28" s="27">
        <f t="shared" ref="K28" si="29">L28+L29+L30</f>
        <v>-0.99999999999999645</v>
      </c>
      <c r="L28" s="6">
        <f t="shared" si="1"/>
        <v>-1</v>
      </c>
      <c r="M28" s="6">
        <f t="shared" si="2"/>
        <v>-1.3157894736842195</v>
      </c>
      <c r="N28" s="31">
        <f t="shared" ref="N28" si="30">I28/B28*100-100</f>
        <v>-0.5813953488371908</v>
      </c>
      <c r="O28" s="27"/>
      <c r="P28" s="11"/>
      <c r="Q28" s="11"/>
      <c r="R28" s="8"/>
      <c r="S28" s="4" t="s">
        <v>6</v>
      </c>
      <c r="T28" s="30" t="s">
        <v>17</v>
      </c>
    </row>
    <row r="29" spans="1:20" ht="24.95" customHeight="1">
      <c r="A29" s="30"/>
      <c r="B29" s="27"/>
      <c r="C29" s="4" t="s">
        <v>7</v>
      </c>
      <c r="D29" s="13">
        <v>79</v>
      </c>
      <c r="E29" s="27"/>
      <c r="F29" s="11">
        <v>75</v>
      </c>
      <c r="G29" s="27"/>
      <c r="H29" s="11">
        <v>89</v>
      </c>
      <c r="I29" s="27"/>
      <c r="J29" s="5">
        <f t="shared" si="0"/>
        <v>79.666666666666671</v>
      </c>
      <c r="K29" s="27"/>
      <c r="L29" s="6">
        <f t="shared" si="1"/>
        <v>0.6666666666666714</v>
      </c>
      <c r="M29" s="6">
        <f t="shared" si="2"/>
        <v>0.84388185654009362</v>
      </c>
      <c r="N29" s="32"/>
      <c r="O29" s="27"/>
      <c r="P29" s="11"/>
      <c r="Q29" s="11"/>
      <c r="R29" s="8"/>
      <c r="S29" s="4" t="s">
        <v>7</v>
      </c>
      <c r="T29" s="30"/>
    </row>
    <row r="30" spans="1:20" ht="24.95" customHeight="1">
      <c r="A30" s="30"/>
      <c r="B30" s="27"/>
      <c r="C30" s="4" t="s">
        <v>8</v>
      </c>
      <c r="D30" s="13">
        <v>17</v>
      </c>
      <c r="E30" s="27"/>
      <c r="F30" s="11">
        <v>19</v>
      </c>
      <c r="G30" s="27"/>
      <c r="H30" s="11">
        <v>11</v>
      </c>
      <c r="I30" s="27"/>
      <c r="J30" s="5">
        <f t="shared" si="0"/>
        <v>16.333333333333332</v>
      </c>
      <c r="K30" s="27"/>
      <c r="L30" s="6">
        <f t="shared" si="1"/>
        <v>-0.66666666666666785</v>
      </c>
      <c r="M30" s="6">
        <f t="shared" si="2"/>
        <v>-3.9215686274509949</v>
      </c>
      <c r="N30" s="33"/>
      <c r="O30" s="27"/>
      <c r="P30" s="7">
        <f>M30+2</f>
        <v>-1.9215686274509949</v>
      </c>
      <c r="Q30" s="14">
        <f t="shared" ref="Q30:Q31" si="31">D30*-P30%</f>
        <v>0.3266666666666691</v>
      </c>
      <c r="R30" s="15"/>
      <c r="S30" s="4" t="s">
        <v>8</v>
      </c>
      <c r="T30" s="30"/>
    </row>
    <row r="31" spans="1:20" ht="24.95" customHeight="1">
      <c r="A31" s="30" t="s">
        <v>18</v>
      </c>
      <c r="B31" s="27">
        <f t="shared" si="26"/>
        <v>219</v>
      </c>
      <c r="C31" s="4" t="s">
        <v>6</v>
      </c>
      <c r="D31" s="13">
        <v>85</v>
      </c>
      <c r="E31" s="27">
        <f t="shared" ref="E31" si="32">F31+F32+F33</f>
        <v>215</v>
      </c>
      <c r="F31" s="11">
        <v>80</v>
      </c>
      <c r="G31" s="27">
        <f t="shared" ref="G31:I34" si="33">H31+H32+H33</f>
        <v>220</v>
      </c>
      <c r="H31" s="6">
        <v>82</v>
      </c>
      <c r="I31" s="27">
        <f t="shared" si="33"/>
        <v>216.66666666666669</v>
      </c>
      <c r="J31" s="5">
        <f t="shared" si="0"/>
        <v>80.666666666666671</v>
      </c>
      <c r="K31" s="27">
        <f t="shared" ref="K31" si="34">L31+L32+L33</f>
        <v>-2.3333333333333286</v>
      </c>
      <c r="L31" s="6">
        <f t="shared" si="1"/>
        <v>-4.3333333333333286</v>
      </c>
      <c r="M31" s="6">
        <f t="shared" si="2"/>
        <v>-5.0980392156862706</v>
      </c>
      <c r="N31" s="31">
        <f t="shared" ref="N31:N37" si="35">I31/B31*100-100</f>
        <v>-1.0654490106544898</v>
      </c>
      <c r="O31" s="27"/>
      <c r="P31" s="7">
        <f>M31+2</f>
        <v>-3.0980392156862706</v>
      </c>
      <c r="Q31" s="14">
        <f t="shared" si="31"/>
        <v>2.6333333333333302</v>
      </c>
      <c r="R31" s="15" t="s">
        <v>48</v>
      </c>
      <c r="S31" s="4" t="s">
        <v>6</v>
      </c>
      <c r="T31" s="30" t="s">
        <v>18</v>
      </c>
    </row>
    <row r="32" spans="1:20" ht="24.95" customHeight="1">
      <c r="A32" s="30"/>
      <c r="B32" s="27"/>
      <c r="C32" s="4" t="s">
        <v>7</v>
      </c>
      <c r="D32" s="13">
        <v>115</v>
      </c>
      <c r="E32" s="27"/>
      <c r="F32" s="11">
        <v>111</v>
      </c>
      <c r="G32" s="27"/>
      <c r="H32" s="6">
        <v>123</v>
      </c>
      <c r="I32" s="27"/>
      <c r="J32" s="5">
        <f t="shared" si="0"/>
        <v>115</v>
      </c>
      <c r="K32" s="27"/>
      <c r="L32" s="6">
        <f t="shared" si="1"/>
        <v>0</v>
      </c>
      <c r="M32" s="6">
        <f t="shared" si="2"/>
        <v>0</v>
      </c>
      <c r="N32" s="32"/>
      <c r="O32" s="27"/>
      <c r="P32" s="7"/>
      <c r="Q32" s="7"/>
      <c r="R32" s="9"/>
      <c r="S32" s="4" t="s">
        <v>7</v>
      </c>
      <c r="T32" s="30"/>
    </row>
    <row r="33" spans="1:20" ht="24.95" customHeight="1">
      <c r="A33" s="30"/>
      <c r="B33" s="27"/>
      <c r="C33" s="4" t="s">
        <v>8</v>
      </c>
      <c r="D33" s="13">
        <v>19</v>
      </c>
      <c r="E33" s="27"/>
      <c r="F33" s="6">
        <v>24</v>
      </c>
      <c r="G33" s="27"/>
      <c r="H33" s="6">
        <v>15</v>
      </c>
      <c r="I33" s="27"/>
      <c r="J33" s="5">
        <f t="shared" si="0"/>
        <v>21</v>
      </c>
      <c r="K33" s="27"/>
      <c r="L33" s="6">
        <f t="shared" si="1"/>
        <v>2</v>
      </c>
      <c r="M33" s="6">
        <f t="shared" si="2"/>
        <v>10.526315789473699</v>
      </c>
      <c r="N33" s="33"/>
      <c r="O33" s="27"/>
      <c r="P33" s="11"/>
      <c r="Q33" s="11"/>
      <c r="R33" s="8"/>
      <c r="S33" s="4" t="s">
        <v>8</v>
      </c>
      <c r="T33" s="30"/>
    </row>
    <row r="34" spans="1:20" ht="24.95" customHeight="1">
      <c r="A34" s="30" t="s">
        <v>19</v>
      </c>
      <c r="B34" s="27">
        <f t="shared" si="26"/>
        <v>277</v>
      </c>
      <c r="C34" s="4" t="s">
        <v>6</v>
      </c>
      <c r="D34" s="13">
        <v>125</v>
      </c>
      <c r="E34" s="27">
        <f t="shared" ref="E34" si="36">F34+F35+F36</f>
        <v>264</v>
      </c>
      <c r="F34" s="6">
        <v>122</v>
      </c>
      <c r="G34" s="27">
        <f t="shared" si="33"/>
        <v>286</v>
      </c>
      <c r="H34" s="6">
        <v>140</v>
      </c>
      <c r="I34" s="27">
        <f t="shared" si="33"/>
        <v>271.33333333333337</v>
      </c>
      <c r="J34" s="5">
        <f t="shared" si="0"/>
        <v>128</v>
      </c>
      <c r="K34" s="27">
        <f t="shared" ref="K34" si="37">L34+L35+L36</f>
        <v>-5.6666666666666572</v>
      </c>
      <c r="L34" s="6">
        <f t="shared" si="1"/>
        <v>3</v>
      </c>
      <c r="M34" s="6">
        <f t="shared" si="2"/>
        <v>2.4000000000000057</v>
      </c>
      <c r="N34" s="31">
        <f t="shared" si="35"/>
        <v>-2.0457280385078036</v>
      </c>
      <c r="O34" s="28">
        <f>N34+2</f>
        <v>-4.5728038507803603E-2</v>
      </c>
      <c r="P34" s="11"/>
      <c r="Q34" s="11"/>
      <c r="R34" s="8"/>
      <c r="S34" s="4" t="s">
        <v>6</v>
      </c>
      <c r="T34" s="30" t="s">
        <v>19</v>
      </c>
    </row>
    <row r="35" spans="1:20" ht="24.95" customHeight="1">
      <c r="A35" s="30"/>
      <c r="B35" s="27"/>
      <c r="C35" s="4" t="s">
        <v>7</v>
      </c>
      <c r="D35" s="13">
        <v>135</v>
      </c>
      <c r="E35" s="27"/>
      <c r="F35" s="6">
        <v>125</v>
      </c>
      <c r="G35" s="27"/>
      <c r="H35" s="6">
        <v>135</v>
      </c>
      <c r="I35" s="27"/>
      <c r="J35" s="5">
        <f t="shared" si="0"/>
        <v>128.33333333333334</v>
      </c>
      <c r="K35" s="27"/>
      <c r="L35" s="6">
        <f t="shared" si="1"/>
        <v>-6.6666666666666572</v>
      </c>
      <c r="M35" s="6">
        <f t="shared" si="2"/>
        <v>-4.9382716049382651</v>
      </c>
      <c r="N35" s="32"/>
      <c r="O35" s="28"/>
      <c r="P35" s="7">
        <f t="shared" ref="P35:P36" si="38">M35+2</f>
        <v>-2.9382716049382651</v>
      </c>
      <c r="Q35" s="14">
        <f t="shared" ref="Q35:Q36" si="39">D35*-P35%</f>
        <v>3.9666666666666579</v>
      </c>
      <c r="R35" s="15" t="s">
        <v>48</v>
      </c>
      <c r="S35" s="4" t="s">
        <v>7</v>
      </c>
      <c r="T35" s="30"/>
    </row>
    <row r="36" spans="1:20" ht="24.95" customHeight="1">
      <c r="A36" s="30"/>
      <c r="B36" s="27"/>
      <c r="C36" s="4" t="s">
        <v>8</v>
      </c>
      <c r="D36" s="13">
        <v>17</v>
      </c>
      <c r="E36" s="27"/>
      <c r="F36" s="6">
        <v>17</v>
      </c>
      <c r="G36" s="27"/>
      <c r="H36" s="6">
        <v>11</v>
      </c>
      <c r="I36" s="27"/>
      <c r="J36" s="5">
        <f t="shared" si="0"/>
        <v>15</v>
      </c>
      <c r="K36" s="27"/>
      <c r="L36" s="6">
        <f t="shared" si="1"/>
        <v>-2</v>
      </c>
      <c r="M36" s="6">
        <f t="shared" si="2"/>
        <v>-11.764705882352942</v>
      </c>
      <c r="N36" s="33"/>
      <c r="O36" s="28"/>
      <c r="P36" s="7">
        <f t="shared" si="38"/>
        <v>-9.764705882352942</v>
      </c>
      <c r="Q36" s="14">
        <f t="shared" si="39"/>
        <v>1.6600000000000001</v>
      </c>
      <c r="R36" s="15" t="s">
        <v>48</v>
      </c>
      <c r="S36" s="4" t="s">
        <v>8</v>
      </c>
      <c r="T36" s="30"/>
    </row>
    <row r="37" spans="1:20" ht="24.95" customHeight="1">
      <c r="A37" s="30" t="s">
        <v>20</v>
      </c>
      <c r="B37" s="27">
        <f t="shared" si="26"/>
        <v>388</v>
      </c>
      <c r="C37" s="4" t="s">
        <v>6</v>
      </c>
      <c r="D37" s="13">
        <v>175</v>
      </c>
      <c r="E37" s="27">
        <f t="shared" ref="E37" si="40">F37+F38+F39</f>
        <v>392</v>
      </c>
      <c r="F37" s="6">
        <v>178</v>
      </c>
      <c r="G37" s="27">
        <f t="shared" ref="G37:I37" si="41">H37+H38+H39</f>
        <v>402</v>
      </c>
      <c r="H37" s="6">
        <v>181</v>
      </c>
      <c r="I37" s="27">
        <f t="shared" si="41"/>
        <v>395.33333333333331</v>
      </c>
      <c r="J37" s="5">
        <f t="shared" si="0"/>
        <v>179</v>
      </c>
      <c r="K37" s="27">
        <f t="shared" ref="K37" si="42">L37+L38+L39</f>
        <v>7.3333333333333357</v>
      </c>
      <c r="L37" s="6">
        <f t="shared" si="1"/>
        <v>4</v>
      </c>
      <c r="M37" s="6">
        <f t="shared" si="2"/>
        <v>2.2857142857142918</v>
      </c>
      <c r="N37" s="31">
        <f t="shared" si="35"/>
        <v>1.8900343642611688</v>
      </c>
      <c r="O37" s="27"/>
      <c r="P37" s="11"/>
      <c r="Q37" s="11"/>
      <c r="R37" s="8"/>
      <c r="S37" s="4" t="s">
        <v>6</v>
      </c>
      <c r="T37" s="30" t="s">
        <v>20</v>
      </c>
    </row>
    <row r="38" spans="1:20" ht="24.95" customHeight="1">
      <c r="A38" s="30"/>
      <c r="B38" s="27"/>
      <c r="C38" s="4" t="s">
        <v>7</v>
      </c>
      <c r="D38" s="13">
        <v>181</v>
      </c>
      <c r="E38" s="27"/>
      <c r="F38" s="6">
        <v>183</v>
      </c>
      <c r="G38" s="27"/>
      <c r="H38" s="6">
        <v>186</v>
      </c>
      <c r="I38" s="27"/>
      <c r="J38" s="5">
        <f t="shared" si="0"/>
        <v>184</v>
      </c>
      <c r="K38" s="27"/>
      <c r="L38" s="6">
        <f t="shared" si="1"/>
        <v>3</v>
      </c>
      <c r="M38" s="6">
        <f t="shared" si="2"/>
        <v>1.6574585635359256</v>
      </c>
      <c r="N38" s="32"/>
      <c r="O38" s="27"/>
      <c r="P38" s="11"/>
      <c r="Q38" s="11"/>
      <c r="R38" s="8"/>
      <c r="S38" s="4" t="s">
        <v>7</v>
      </c>
      <c r="T38" s="30"/>
    </row>
    <row r="39" spans="1:20" ht="24.95" customHeight="1">
      <c r="A39" s="30"/>
      <c r="B39" s="27"/>
      <c r="C39" s="4" t="s">
        <v>8</v>
      </c>
      <c r="D39" s="13">
        <v>32</v>
      </c>
      <c r="E39" s="27"/>
      <c r="F39" s="6">
        <v>31</v>
      </c>
      <c r="G39" s="27"/>
      <c r="H39" s="6">
        <v>35</v>
      </c>
      <c r="I39" s="27"/>
      <c r="J39" s="5">
        <f t="shared" si="0"/>
        <v>32.333333333333336</v>
      </c>
      <c r="K39" s="27"/>
      <c r="L39" s="6">
        <f t="shared" si="1"/>
        <v>0.3333333333333357</v>
      </c>
      <c r="M39" s="6">
        <f t="shared" si="2"/>
        <v>1.0416666666666714</v>
      </c>
      <c r="N39" s="33"/>
      <c r="O39" s="27"/>
      <c r="P39" s="11"/>
      <c r="Q39" s="11"/>
      <c r="R39" s="8"/>
      <c r="S39" s="4" t="s">
        <v>8</v>
      </c>
      <c r="T39" s="30"/>
    </row>
    <row r="40" spans="1:20" ht="24.95" customHeight="1">
      <c r="A40" s="30" t="s">
        <v>21</v>
      </c>
      <c r="B40" s="27">
        <f t="shared" ref="B40" si="43">D40+D41</f>
        <v>141</v>
      </c>
      <c r="C40" s="4" t="s">
        <v>6</v>
      </c>
      <c r="D40" s="13">
        <v>72</v>
      </c>
      <c r="E40" s="27">
        <f>F40+F41</f>
        <v>131</v>
      </c>
      <c r="F40" s="6">
        <v>69</v>
      </c>
      <c r="G40" s="27">
        <f>H40+H41</f>
        <v>140</v>
      </c>
      <c r="H40" s="6">
        <v>69</v>
      </c>
      <c r="I40" s="27">
        <f>J40+J41</f>
        <v>134</v>
      </c>
      <c r="J40" s="5">
        <f t="shared" si="0"/>
        <v>69</v>
      </c>
      <c r="K40" s="27">
        <f>L40+L41</f>
        <v>-7</v>
      </c>
      <c r="L40" s="6">
        <f t="shared" si="1"/>
        <v>-3</v>
      </c>
      <c r="M40" s="6">
        <f t="shared" si="2"/>
        <v>-4.1666666666666572</v>
      </c>
      <c r="N40" s="27">
        <f>I40/B40*100-100</f>
        <v>-4.9645390070921991</v>
      </c>
      <c r="O40" s="28">
        <f>N40+2</f>
        <v>-2.9645390070921991</v>
      </c>
      <c r="P40" s="7">
        <f t="shared" ref="P40:P43" si="44">M40+2</f>
        <v>-2.1666666666666572</v>
      </c>
      <c r="Q40" s="14">
        <f t="shared" ref="Q40:Q42" si="45">D40*-P40%</f>
        <v>1.5599999999999929</v>
      </c>
      <c r="R40" s="15" t="s">
        <v>48</v>
      </c>
      <c r="S40" s="4" t="s">
        <v>6</v>
      </c>
      <c r="T40" s="30" t="s">
        <v>21</v>
      </c>
    </row>
    <row r="41" spans="1:20" ht="24.95" customHeight="1">
      <c r="A41" s="30"/>
      <c r="B41" s="27"/>
      <c r="C41" s="4" t="s">
        <v>7</v>
      </c>
      <c r="D41" s="13">
        <v>69</v>
      </c>
      <c r="E41" s="27"/>
      <c r="F41" s="6">
        <v>62</v>
      </c>
      <c r="G41" s="27"/>
      <c r="H41" s="6">
        <v>71</v>
      </c>
      <c r="I41" s="27"/>
      <c r="J41" s="5">
        <f t="shared" si="0"/>
        <v>65</v>
      </c>
      <c r="K41" s="27"/>
      <c r="L41" s="6">
        <f t="shared" si="1"/>
        <v>-4</v>
      </c>
      <c r="M41" s="6">
        <f t="shared" si="2"/>
        <v>-5.7971014492753596</v>
      </c>
      <c r="N41" s="27"/>
      <c r="O41" s="28"/>
      <c r="P41" s="7">
        <f t="shared" si="44"/>
        <v>-3.7971014492753596</v>
      </c>
      <c r="Q41" s="14">
        <f t="shared" si="45"/>
        <v>2.6199999999999983</v>
      </c>
      <c r="R41" s="15" t="s">
        <v>48</v>
      </c>
      <c r="S41" s="4" t="s">
        <v>7</v>
      </c>
      <c r="T41" s="30"/>
    </row>
    <row r="42" spans="1:20" ht="24.95" customHeight="1">
      <c r="A42" s="30" t="s">
        <v>22</v>
      </c>
      <c r="B42" s="27">
        <f t="shared" ref="B42" si="46">D42+D43</f>
        <v>95</v>
      </c>
      <c r="C42" s="4" t="s">
        <v>6</v>
      </c>
      <c r="D42" s="13">
        <v>48</v>
      </c>
      <c r="E42" s="27">
        <f>F42+F43</f>
        <v>89</v>
      </c>
      <c r="F42" s="6">
        <v>44</v>
      </c>
      <c r="G42" s="27">
        <f>H42+H43</f>
        <v>93</v>
      </c>
      <c r="H42" s="6">
        <v>45</v>
      </c>
      <c r="I42" s="27">
        <f>J42+J43</f>
        <v>90.333333333333343</v>
      </c>
      <c r="J42" s="5">
        <f t="shared" si="0"/>
        <v>44.333333333333336</v>
      </c>
      <c r="K42" s="27">
        <f>L42+L43</f>
        <v>-4.6666666666666643</v>
      </c>
      <c r="L42" s="6">
        <f t="shared" si="1"/>
        <v>-3.6666666666666643</v>
      </c>
      <c r="M42" s="6">
        <f t="shared" si="2"/>
        <v>-7.6388888888888857</v>
      </c>
      <c r="N42" s="27">
        <f>I42/B42*100-100</f>
        <v>-4.9122807017543835</v>
      </c>
      <c r="O42" s="28">
        <f>N42+2</f>
        <v>-2.9122807017543835</v>
      </c>
      <c r="P42" s="7">
        <f t="shared" si="44"/>
        <v>-5.6388888888888857</v>
      </c>
      <c r="Q42" s="14">
        <f t="shared" si="45"/>
        <v>2.7066666666666652</v>
      </c>
      <c r="R42" s="15" t="s">
        <v>48</v>
      </c>
      <c r="S42" s="4" t="s">
        <v>6</v>
      </c>
      <c r="T42" s="30" t="s">
        <v>22</v>
      </c>
    </row>
    <row r="43" spans="1:20" ht="24.95" customHeight="1">
      <c r="A43" s="30"/>
      <c r="B43" s="27"/>
      <c r="C43" s="4" t="s">
        <v>7</v>
      </c>
      <c r="D43" s="13">
        <v>47</v>
      </c>
      <c r="E43" s="27"/>
      <c r="F43" s="6">
        <v>45</v>
      </c>
      <c r="G43" s="27"/>
      <c r="H43" s="6">
        <v>48</v>
      </c>
      <c r="I43" s="27"/>
      <c r="J43" s="5">
        <f t="shared" si="0"/>
        <v>46</v>
      </c>
      <c r="K43" s="27"/>
      <c r="L43" s="6">
        <f t="shared" si="1"/>
        <v>-1</v>
      </c>
      <c r="M43" s="6">
        <f t="shared" si="2"/>
        <v>-2.1276595744680833</v>
      </c>
      <c r="N43" s="27"/>
      <c r="O43" s="28"/>
      <c r="P43" s="7">
        <f t="shared" si="44"/>
        <v>-0.12765957446808329</v>
      </c>
      <c r="Q43" s="7"/>
      <c r="R43" s="9"/>
      <c r="S43" s="4" t="s">
        <v>7</v>
      </c>
      <c r="T43" s="30"/>
    </row>
    <row r="44" spans="1:20" ht="24.95" customHeight="1">
      <c r="A44" s="30" t="s">
        <v>23</v>
      </c>
      <c r="B44" s="27">
        <f t="shared" ref="B44" si="47">D44+D45+D46</f>
        <v>286</v>
      </c>
      <c r="C44" s="4" t="s">
        <v>6</v>
      </c>
      <c r="D44" s="13">
        <v>142</v>
      </c>
      <c r="E44" s="27">
        <f>F44+F45+F46</f>
        <v>275</v>
      </c>
      <c r="F44" s="6">
        <v>127</v>
      </c>
      <c r="G44" s="27">
        <f>H44+H45+H46</f>
        <v>281</v>
      </c>
      <c r="H44" s="6">
        <v>136</v>
      </c>
      <c r="I44" s="27">
        <f>J44+J45+J46</f>
        <v>277</v>
      </c>
      <c r="J44" s="5">
        <f t="shared" si="0"/>
        <v>130</v>
      </c>
      <c r="K44" s="27">
        <f>L44+L45+L46</f>
        <v>-9</v>
      </c>
      <c r="L44" s="6">
        <f t="shared" si="1"/>
        <v>-12</v>
      </c>
      <c r="M44" s="6">
        <f t="shared" si="2"/>
        <v>-8.4507042253521121</v>
      </c>
      <c r="N44" s="31">
        <f t="shared" ref="N44" si="48">I44/B44*100-100</f>
        <v>-3.1468531468531467</v>
      </c>
      <c r="O44" s="28">
        <f>N44+2</f>
        <v>-1.1468531468531467</v>
      </c>
      <c r="P44" s="7">
        <f>M44+2</f>
        <v>-6.4507042253521121</v>
      </c>
      <c r="Q44" s="14">
        <f>D44*-P44%</f>
        <v>9.1599999999999984</v>
      </c>
      <c r="R44" s="15" t="s">
        <v>48</v>
      </c>
      <c r="S44" s="4" t="s">
        <v>6</v>
      </c>
      <c r="T44" s="30" t="s">
        <v>23</v>
      </c>
    </row>
    <row r="45" spans="1:20" ht="24.95" customHeight="1">
      <c r="A45" s="30"/>
      <c r="B45" s="27"/>
      <c r="C45" s="4" t="s">
        <v>7</v>
      </c>
      <c r="D45" s="13">
        <v>116</v>
      </c>
      <c r="E45" s="27"/>
      <c r="F45" s="6">
        <v>117</v>
      </c>
      <c r="G45" s="27"/>
      <c r="H45" s="6">
        <v>114</v>
      </c>
      <c r="I45" s="27"/>
      <c r="J45" s="5">
        <f t="shared" si="0"/>
        <v>116</v>
      </c>
      <c r="K45" s="27"/>
      <c r="L45" s="6">
        <f t="shared" si="1"/>
        <v>0</v>
      </c>
      <c r="M45" s="6">
        <f t="shared" si="2"/>
        <v>0</v>
      </c>
      <c r="N45" s="32"/>
      <c r="O45" s="28"/>
      <c r="P45" s="11"/>
      <c r="Q45" s="11"/>
      <c r="R45" s="8"/>
      <c r="S45" s="4" t="s">
        <v>7</v>
      </c>
      <c r="T45" s="30"/>
    </row>
    <row r="46" spans="1:20" ht="24.95" customHeight="1">
      <c r="A46" s="30"/>
      <c r="B46" s="27"/>
      <c r="C46" s="4" t="s">
        <v>8</v>
      </c>
      <c r="D46" s="13">
        <v>28</v>
      </c>
      <c r="E46" s="27"/>
      <c r="F46" s="6">
        <v>31</v>
      </c>
      <c r="G46" s="27"/>
      <c r="H46" s="6">
        <v>31</v>
      </c>
      <c r="I46" s="27"/>
      <c r="J46" s="5">
        <f t="shared" si="0"/>
        <v>31</v>
      </c>
      <c r="K46" s="27"/>
      <c r="L46" s="6">
        <f t="shared" si="1"/>
        <v>3</v>
      </c>
      <c r="M46" s="6">
        <f t="shared" si="2"/>
        <v>10.714285714285722</v>
      </c>
      <c r="N46" s="33"/>
      <c r="O46" s="28"/>
      <c r="P46" s="7"/>
      <c r="Q46" s="7"/>
      <c r="R46" s="9"/>
      <c r="S46" s="4" t="s">
        <v>8</v>
      </c>
      <c r="T46" s="30"/>
    </row>
    <row r="47" spans="1:20" ht="24.95" customHeight="1">
      <c r="A47" s="29" t="s">
        <v>24</v>
      </c>
      <c r="B47" s="27">
        <f>D47+D48</f>
        <v>16</v>
      </c>
      <c r="C47" s="4" t="s">
        <v>6</v>
      </c>
      <c r="D47" s="13">
        <v>9</v>
      </c>
      <c r="E47" s="27">
        <f>F47+F48</f>
        <v>11</v>
      </c>
      <c r="F47" s="6">
        <v>6</v>
      </c>
      <c r="G47" s="27">
        <f>H47+H48</f>
        <v>13</v>
      </c>
      <c r="H47" s="6">
        <v>7</v>
      </c>
      <c r="I47" s="27">
        <f>J47+J48</f>
        <v>11.666666666666666</v>
      </c>
      <c r="J47" s="5">
        <f t="shared" si="0"/>
        <v>6.333333333333333</v>
      </c>
      <c r="K47" s="27">
        <f>L47+L48</f>
        <v>-4.3333333333333339</v>
      </c>
      <c r="L47" s="6">
        <f t="shared" si="1"/>
        <v>-2.666666666666667</v>
      </c>
      <c r="M47" s="6">
        <f t="shared" si="2"/>
        <v>-29.629629629629633</v>
      </c>
      <c r="N47" s="27">
        <f>I47/B47*100-100</f>
        <v>-27.083333333333343</v>
      </c>
      <c r="O47" s="28">
        <f>N47+2</f>
        <v>-25.083333333333343</v>
      </c>
      <c r="P47" s="7">
        <f t="shared" ref="P47:P48" si="49">M47+2</f>
        <v>-27.629629629629633</v>
      </c>
      <c r="Q47" s="14">
        <f t="shared" ref="Q47:Q48" si="50">D47*-P47%</f>
        <v>2.4866666666666668</v>
      </c>
      <c r="R47" s="15" t="s">
        <v>48</v>
      </c>
      <c r="S47" s="4" t="s">
        <v>6</v>
      </c>
      <c r="T47" s="29" t="s">
        <v>24</v>
      </c>
    </row>
    <row r="48" spans="1:20" ht="24" customHeight="1">
      <c r="A48" s="29"/>
      <c r="B48" s="27"/>
      <c r="C48" s="4" t="s">
        <v>7</v>
      </c>
      <c r="D48" s="13">
        <v>7</v>
      </c>
      <c r="E48" s="27"/>
      <c r="F48" s="6">
        <v>5</v>
      </c>
      <c r="G48" s="27"/>
      <c r="H48" s="6">
        <v>6</v>
      </c>
      <c r="I48" s="27"/>
      <c r="J48" s="5">
        <f t="shared" si="0"/>
        <v>5.333333333333333</v>
      </c>
      <c r="K48" s="27"/>
      <c r="L48" s="6">
        <f t="shared" si="1"/>
        <v>-1.666666666666667</v>
      </c>
      <c r="M48" s="6">
        <f t="shared" si="2"/>
        <v>-23.80952380952381</v>
      </c>
      <c r="N48" s="27"/>
      <c r="O48" s="28"/>
      <c r="P48" s="7">
        <f t="shared" si="49"/>
        <v>-21.80952380952381</v>
      </c>
      <c r="Q48" s="14">
        <f t="shared" si="50"/>
        <v>1.5266666666666666</v>
      </c>
      <c r="R48" s="15" t="s">
        <v>48</v>
      </c>
      <c r="S48" s="4" t="s">
        <v>7</v>
      </c>
      <c r="T48" s="29"/>
    </row>
    <row r="49" spans="1:20" ht="24.75" hidden="1" customHeight="1">
      <c r="A49" s="23" t="s">
        <v>25</v>
      </c>
      <c r="B49" s="22">
        <f>SUM(B4:B48)</f>
        <v>5435</v>
      </c>
      <c r="C49" s="12" t="s">
        <v>6</v>
      </c>
      <c r="D49" s="12">
        <f>D4+D7+D10+D13+D16+D19+D22+D26+D28+D31+D34+D37+D40+D42+D44+D47</f>
        <v>2362</v>
      </c>
      <c r="E49" s="22">
        <f>SUM(E4:E48)</f>
        <v>5356</v>
      </c>
      <c r="F49" s="12">
        <f>F4+F7+F10+F13+F16+F19+F22+F26+F28+F31+F34+F37+F40+F42+F44+F47</f>
        <v>2328</v>
      </c>
      <c r="G49" s="22">
        <f>SUM(G4:G48)</f>
        <v>5517</v>
      </c>
      <c r="H49" s="12">
        <f>H4+H7+H10+H13+H16+H19+H22+H26+H28+H31+H34+H37+H40+H42+H44+H47</f>
        <v>2396</v>
      </c>
      <c r="I49" s="22">
        <f>SUM(I4:I48)</f>
        <v>5409.6666666666661</v>
      </c>
      <c r="J49" s="12">
        <f>J4+J7+J10+J13+J16+J19+J22+J26+J28+J31+J34+J37+J40+J42+J44+J47</f>
        <v>2350.666666666667</v>
      </c>
      <c r="K49" s="22">
        <f>SUM(K4:K48)</f>
        <v>-25.333333333333307</v>
      </c>
      <c r="L49" s="12">
        <f>L4+L7+L10+L13+L16+L19+L22+L26+L28+L31+L34+L37+L40+L42+L44+L47</f>
        <v>-11.333333333333332</v>
      </c>
      <c r="M49" s="11"/>
      <c r="N49" s="22">
        <f>SUM(N4:N48)</f>
        <v>-61.418313606813527</v>
      </c>
      <c r="O49" s="22">
        <f>SUM(O4:O48)</f>
        <v>-53.291494634571407</v>
      </c>
      <c r="P49" s="34"/>
      <c r="Q49" s="22">
        <f>SUM(Q4:Q48)</f>
        <v>49.506666666666646</v>
      </c>
      <c r="R49" s="12"/>
      <c r="S49" s="12" t="s">
        <v>6</v>
      </c>
      <c r="T49" s="23" t="s">
        <v>25</v>
      </c>
    </row>
    <row r="50" spans="1:20" ht="24.75" hidden="1" customHeight="1">
      <c r="A50" s="23"/>
      <c r="B50" s="22"/>
      <c r="C50" s="12" t="s">
        <v>7</v>
      </c>
      <c r="D50" s="12">
        <f>D5+D8+D11+D14+D17+D20+D23+D24+D27+D29+D32+D35+D38+D41+D43+D45+D48</f>
        <v>2611</v>
      </c>
      <c r="E50" s="22"/>
      <c r="F50" s="12">
        <f>F5+F8+F11+F14+F17+F20+F23+F24+F27+F29+F32+F35+F38+F41+F43+F45+F48</f>
        <v>2576</v>
      </c>
      <c r="G50" s="22"/>
      <c r="H50" s="12">
        <f>H5+H8+H11+H14+H17+H20+H23+H24+H27+H29+H32+H35+H38+H41+H43+H45+H48</f>
        <v>2660</v>
      </c>
      <c r="I50" s="22"/>
      <c r="J50" s="12">
        <f>J5+J8+J11+J14+J17+J20+J23+J24+J27+J29+J32+J35+J38+J41+J43+J45+J48</f>
        <v>2604</v>
      </c>
      <c r="K50" s="22"/>
      <c r="L50" s="12">
        <f>L5+L8+L11+L14+L17+L20+L23+L24+L27+L29+L32+L35+L38+L41+L43+L45+L48</f>
        <v>-6.9999999999999707</v>
      </c>
      <c r="M50" s="11"/>
      <c r="N50" s="22"/>
      <c r="O50" s="22"/>
      <c r="P50" s="35"/>
      <c r="Q50" s="22"/>
      <c r="R50" s="12"/>
      <c r="S50" s="12" t="s">
        <v>7</v>
      </c>
      <c r="T50" s="23"/>
    </row>
    <row r="51" spans="1:20" ht="24.75" hidden="1" customHeight="1">
      <c r="A51" s="23"/>
      <c r="B51" s="22"/>
      <c r="C51" s="12" t="s">
        <v>8</v>
      </c>
      <c r="D51" s="12">
        <f>D6+D9+D12+D15+D18+D21+D25+D30+D33+D36+D39+D46</f>
        <v>462</v>
      </c>
      <c r="E51" s="22"/>
      <c r="F51" s="12">
        <f>F6+F9+F12+F15+F18+F21+F25+F30+F33+F36+F39+F46</f>
        <v>452</v>
      </c>
      <c r="G51" s="22"/>
      <c r="H51" s="12">
        <f>H6+H9+H12+H15+H18+H21+H25+H30+H33+H36+H39+H46</f>
        <v>461</v>
      </c>
      <c r="I51" s="22"/>
      <c r="J51" s="12">
        <f>J6+J9+J12+J15+J18+J21+J25+J30+J33+J36+J39+J46</f>
        <v>455</v>
      </c>
      <c r="K51" s="22"/>
      <c r="L51" s="12">
        <f>L6+L9+L12+L15+L18+L21+L25+L30+L33+L36+L39+L46</f>
        <v>-7.0000000000000036</v>
      </c>
      <c r="M51" s="11"/>
      <c r="N51" s="22"/>
      <c r="O51" s="22"/>
      <c r="P51" s="36"/>
      <c r="Q51" s="22"/>
      <c r="R51" s="12"/>
      <c r="S51" s="12" t="s">
        <v>8</v>
      </c>
      <c r="T51" s="23"/>
    </row>
    <row r="52" spans="1:20" ht="24.9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175">
    <mergeCell ref="Q2:Q3"/>
    <mergeCell ref="R2:R3"/>
    <mergeCell ref="S2:S3"/>
    <mergeCell ref="T2:T3"/>
    <mergeCell ref="A4:A6"/>
    <mergeCell ref="B4:B6"/>
    <mergeCell ref="E4:E6"/>
    <mergeCell ref="G4:G6"/>
    <mergeCell ref="I4:I6"/>
    <mergeCell ref="K4:K6"/>
    <mergeCell ref="A2:D2"/>
    <mergeCell ref="E2:F2"/>
    <mergeCell ref="G2:H2"/>
    <mergeCell ref="I2:J2"/>
    <mergeCell ref="K2:L2"/>
    <mergeCell ref="P2:P3"/>
    <mergeCell ref="N4:N6"/>
    <mergeCell ref="O4:O6"/>
    <mergeCell ref="T4:T6"/>
    <mergeCell ref="N13:N15"/>
    <mergeCell ref="O13:O15"/>
    <mergeCell ref="T7:T9"/>
    <mergeCell ref="A10:A12"/>
    <mergeCell ref="B10:B12"/>
    <mergeCell ref="E10:E12"/>
    <mergeCell ref="G10:G12"/>
    <mergeCell ref="I10:I12"/>
    <mergeCell ref="K10:K12"/>
    <mergeCell ref="N10:N12"/>
    <mergeCell ref="O10:O12"/>
    <mergeCell ref="T10:T12"/>
    <mergeCell ref="A7:A9"/>
    <mergeCell ref="B7:B9"/>
    <mergeCell ref="E7:E9"/>
    <mergeCell ref="G7:G9"/>
    <mergeCell ref="I7:I9"/>
    <mergeCell ref="K7:K9"/>
    <mergeCell ref="N7:N9"/>
    <mergeCell ref="O7:O9"/>
    <mergeCell ref="A19:A21"/>
    <mergeCell ref="B19:B21"/>
    <mergeCell ref="E19:E21"/>
    <mergeCell ref="G19:G21"/>
    <mergeCell ref="I19:I21"/>
    <mergeCell ref="K19:K21"/>
    <mergeCell ref="N19:N21"/>
    <mergeCell ref="O19:O21"/>
    <mergeCell ref="T13:T15"/>
    <mergeCell ref="A16:A18"/>
    <mergeCell ref="B16:B18"/>
    <mergeCell ref="E16:E18"/>
    <mergeCell ref="G16:G18"/>
    <mergeCell ref="I16:I18"/>
    <mergeCell ref="K16:K18"/>
    <mergeCell ref="N16:N18"/>
    <mergeCell ref="O16:O18"/>
    <mergeCell ref="T16:T18"/>
    <mergeCell ref="A13:A15"/>
    <mergeCell ref="B13:B15"/>
    <mergeCell ref="E13:E15"/>
    <mergeCell ref="G13:G15"/>
    <mergeCell ref="I13:I15"/>
    <mergeCell ref="K13:K15"/>
    <mergeCell ref="A22:A23"/>
    <mergeCell ref="B22:B23"/>
    <mergeCell ref="E22:E23"/>
    <mergeCell ref="G22:G23"/>
    <mergeCell ref="I22:I23"/>
    <mergeCell ref="K22:K23"/>
    <mergeCell ref="N22:N23"/>
    <mergeCell ref="O22:O23"/>
    <mergeCell ref="T22:T23"/>
    <mergeCell ref="A28:A30"/>
    <mergeCell ref="B28:B30"/>
    <mergeCell ref="E28:E30"/>
    <mergeCell ref="G28:G30"/>
    <mergeCell ref="I28:I30"/>
    <mergeCell ref="K28:K30"/>
    <mergeCell ref="N28:N30"/>
    <mergeCell ref="O28:O30"/>
    <mergeCell ref="T24:T25"/>
    <mergeCell ref="A26:A27"/>
    <mergeCell ref="B26:B27"/>
    <mergeCell ref="E26:E27"/>
    <mergeCell ref="G26:G27"/>
    <mergeCell ref="I26:I27"/>
    <mergeCell ref="K26:K27"/>
    <mergeCell ref="N26:N27"/>
    <mergeCell ref="O26:O27"/>
    <mergeCell ref="T26:T27"/>
    <mergeCell ref="A24:A25"/>
    <mergeCell ref="B24:B25"/>
    <mergeCell ref="E24:E25"/>
    <mergeCell ref="G24:G25"/>
    <mergeCell ref="I24:I25"/>
    <mergeCell ref="K24:K25"/>
    <mergeCell ref="A31:A33"/>
    <mergeCell ref="B31:B33"/>
    <mergeCell ref="E31:E33"/>
    <mergeCell ref="G31:G33"/>
    <mergeCell ref="I31:I33"/>
    <mergeCell ref="K31:K33"/>
    <mergeCell ref="N31:N33"/>
    <mergeCell ref="O31:O33"/>
    <mergeCell ref="T31:T33"/>
    <mergeCell ref="A34:A36"/>
    <mergeCell ref="B34:B36"/>
    <mergeCell ref="E34:E36"/>
    <mergeCell ref="G34:G36"/>
    <mergeCell ref="I34:I36"/>
    <mergeCell ref="K34:K36"/>
    <mergeCell ref="A42:A43"/>
    <mergeCell ref="B42:B43"/>
    <mergeCell ref="E42:E43"/>
    <mergeCell ref="G42:G43"/>
    <mergeCell ref="I42:I43"/>
    <mergeCell ref="K42:K43"/>
    <mergeCell ref="A40:A41"/>
    <mergeCell ref="B40:B41"/>
    <mergeCell ref="E40:E41"/>
    <mergeCell ref="G40:G41"/>
    <mergeCell ref="I40:I41"/>
    <mergeCell ref="K40:K41"/>
    <mergeCell ref="A37:A39"/>
    <mergeCell ref="B37:B39"/>
    <mergeCell ref="E37:E39"/>
    <mergeCell ref="G37:G39"/>
    <mergeCell ref="I37:I39"/>
    <mergeCell ref="K37:K39"/>
    <mergeCell ref="A49:A51"/>
    <mergeCell ref="B49:B51"/>
    <mergeCell ref="E49:E51"/>
    <mergeCell ref="G49:G51"/>
    <mergeCell ref="I49:I51"/>
    <mergeCell ref="K49:K51"/>
    <mergeCell ref="N44:N46"/>
    <mergeCell ref="O44:O46"/>
    <mergeCell ref="A47:A48"/>
    <mergeCell ref="B47:B48"/>
    <mergeCell ref="E47:E48"/>
    <mergeCell ref="G47:G48"/>
    <mergeCell ref="I47:I48"/>
    <mergeCell ref="K47:K48"/>
    <mergeCell ref="A44:A46"/>
    <mergeCell ref="B44:B46"/>
    <mergeCell ref="E44:E46"/>
    <mergeCell ref="G44:G46"/>
    <mergeCell ref="I44:I46"/>
    <mergeCell ref="K44:K46"/>
    <mergeCell ref="N49:N51"/>
    <mergeCell ref="O49:O51"/>
    <mergeCell ref="Q49:Q51"/>
    <mergeCell ref="T49:T51"/>
    <mergeCell ref="M2:O2"/>
    <mergeCell ref="N47:N48"/>
    <mergeCell ref="O47:O48"/>
    <mergeCell ref="T47:T48"/>
    <mergeCell ref="T44:T46"/>
    <mergeCell ref="N42:N43"/>
    <mergeCell ref="O42:O43"/>
    <mergeCell ref="T42:T43"/>
    <mergeCell ref="N40:N41"/>
    <mergeCell ref="O40:O41"/>
    <mergeCell ref="T40:T41"/>
    <mergeCell ref="T37:T39"/>
    <mergeCell ref="N34:N36"/>
    <mergeCell ref="O34:O36"/>
    <mergeCell ref="T34:T36"/>
    <mergeCell ref="P49:P51"/>
    <mergeCell ref="N37:N39"/>
    <mergeCell ref="O37:O39"/>
    <mergeCell ref="T28:T30"/>
    <mergeCell ref="N24:N25"/>
    <mergeCell ref="O24:O25"/>
    <mergeCell ref="T19:T21"/>
  </mergeCells>
  <pageMargins left="0.70866141732283472" right="0.70866141732283472" top="0.74803149606299213" bottom="0.74803149606299213" header="0.31496062992125984" footer="0.31496062992125984"/>
  <pageSetup paperSize="9" scale="2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topLeftCell="A19" zoomScale="60" zoomScaleNormal="100" workbookViewId="0">
      <selection activeCell="A59" sqref="A59"/>
    </sheetView>
  </sheetViews>
  <sheetFormatPr defaultRowHeight="15"/>
  <cols>
    <col min="1" max="1" width="46.42578125" customWidth="1"/>
    <col min="2" max="2" width="22.85546875" customWidth="1"/>
    <col min="4" max="5" width="14.140625" customWidth="1"/>
    <col min="6" max="6" width="0.140625" hidden="1" customWidth="1"/>
    <col min="7" max="7" width="7.42578125" hidden="1" customWidth="1"/>
    <col min="8" max="8" width="9.140625" hidden="1" customWidth="1"/>
    <col min="9" max="9" width="9.7109375" hidden="1" customWidth="1"/>
    <col min="10" max="10" width="8.5703125" hidden="1" customWidth="1"/>
    <col min="11" max="11" width="9.28515625" hidden="1" customWidth="1"/>
    <col min="12" max="12" width="8.140625" hidden="1" customWidth="1"/>
    <col min="13" max="13" width="10.7109375" hidden="1" customWidth="1"/>
    <col min="14" max="14" width="15.140625" customWidth="1"/>
    <col min="15" max="15" width="20.85546875" customWidth="1"/>
    <col min="16" max="16" width="16" customWidth="1"/>
  </cols>
  <sheetData>
    <row r="1" spans="1:16" ht="15.75">
      <c r="A1" s="43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ht="15.75" customHeight="1">
      <c r="A2" s="45" t="s">
        <v>37</v>
      </c>
      <c r="B2" s="17"/>
      <c r="C2" s="46" t="s">
        <v>38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0.5" customHeight="1">
      <c r="A3" s="45"/>
      <c r="B3" s="17"/>
      <c r="C3" s="46" t="s">
        <v>39</v>
      </c>
      <c r="D3" s="46"/>
      <c r="E3" s="46"/>
      <c r="F3" s="46" t="s">
        <v>40</v>
      </c>
      <c r="G3" s="46"/>
      <c r="H3" s="46" t="s">
        <v>41</v>
      </c>
      <c r="I3" s="46"/>
      <c r="J3" s="46" t="s">
        <v>42</v>
      </c>
      <c r="K3" s="46"/>
      <c r="L3" s="46" t="s">
        <v>43</v>
      </c>
      <c r="M3" s="46"/>
      <c r="N3" s="46" t="s">
        <v>44</v>
      </c>
      <c r="O3" s="46"/>
      <c r="P3" s="46"/>
    </row>
    <row r="4" spans="1:16" ht="48.75" customHeight="1">
      <c r="A4" s="45"/>
      <c r="B4" s="18" t="s">
        <v>27</v>
      </c>
      <c r="C4" s="18" t="s">
        <v>45</v>
      </c>
      <c r="D4" s="18" t="s">
        <v>46</v>
      </c>
      <c r="E4" s="18" t="s">
        <v>47</v>
      </c>
      <c r="F4" s="18" t="s">
        <v>45</v>
      </c>
      <c r="G4" s="18" t="s">
        <v>46</v>
      </c>
      <c r="H4" s="18" t="s">
        <v>45</v>
      </c>
      <c r="I4" s="18" t="s">
        <v>46</v>
      </c>
      <c r="J4" s="18" t="s">
        <v>45</v>
      </c>
      <c r="K4" s="18" t="s">
        <v>46</v>
      </c>
      <c r="L4" s="18" t="s">
        <v>45</v>
      </c>
      <c r="M4" s="18" t="s">
        <v>46</v>
      </c>
      <c r="N4" s="18" t="s">
        <v>45</v>
      </c>
      <c r="O4" s="18" t="s">
        <v>46</v>
      </c>
      <c r="P4" s="18" t="s">
        <v>47</v>
      </c>
    </row>
    <row r="5" spans="1:16" ht="15.75" customHeight="1">
      <c r="A5" s="42" t="s">
        <v>5</v>
      </c>
      <c r="B5" s="19" t="s">
        <v>6</v>
      </c>
      <c r="C5" s="17">
        <v>70</v>
      </c>
      <c r="D5" s="17">
        <v>79.099999999999994</v>
      </c>
      <c r="E5" s="16"/>
      <c r="F5" s="17">
        <v>95</v>
      </c>
      <c r="G5" s="17"/>
      <c r="H5" s="17">
        <v>3</v>
      </c>
      <c r="I5" s="17"/>
      <c r="J5" s="17">
        <v>3</v>
      </c>
      <c r="K5" s="17">
        <v>0</v>
      </c>
      <c r="L5" s="17">
        <v>65</v>
      </c>
      <c r="M5" s="17"/>
      <c r="N5" s="17">
        <v>100</v>
      </c>
      <c r="O5" s="17">
        <v>100</v>
      </c>
      <c r="P5" s="20"/>
    </row>
    <row r="6" spans="1:16" ht="18.75">
      <c r="A6" s="42"/>
      <c r="B6" s="19" t="s">
        <v>7</v>
      </c>
      <c r="C6" s="17">
        <v>70</v>
      </c>
      <c r="D6" s="17"/>
      <c r="E6" s="17"/>
      <c r="F6" s="17">
        <v>95</v>
      </c>
      <c r="G6" s="17"/>
      <c r="H6" s="17">
        <v>3</v>
      </c>
      <c r="I6" s="17"/>
      <c r="J6" s="17">
        <v>3</v>
      </c>
      <c r="K6" s="17">
        <v>0</v>
      </c>
      <c r="L6" s="17">
        <v>65</v>
      </c>
      <c r="M6" s="17"/>
      <c r="N6" s="17">
        <v>100</v>
      </c>
      <c r="O6" s="17">
        <v>100</v>
      </c>
      <c r="P6" s="20"/>
    </row>
    <row r="7" spans="1:16" ht="18.75">
      <c r="A7" s="42"/>
      <c r="B7" s="19" t="s">
        <v>8</v>
      </c>
      <c r="C7" s="17">
        <v>70</v>
      </c>
      <c r="D7" s="17"/>
      <c r="E7" s="17"/>
      <c r="F7" s="17">
        <v>95</v>
      </c>
      <c r="G7" s="17"/>
      <c r="H7" s="17">
        <v>3</v>
      </c>
      <c r="I7" s="17"/>
      <c r="J7" s="17">
        <v>3</v>
      </c>
      <c r="K7" s="17">
        <v>0</v>
      </c>
      <c r="L7" s="17">
        <v>65</v>
      </c>
      <c r="M7" s="17"/>
      <c r="N7" s="17">
        <v>100</v>
      </c>
      <c r="O7" s="17">
        <v>100</v>
      </c>
      <c r="P7" s="20"/>
    </row>
    <row r="8" spans="1:16" ht="18.75">
      <c r="A8" s="42" t="s">
        <v>9</v>
      </c>
      <c r="B8" s="19" t="s">
        <v>6</v>
      </c>
      <c r="C8" s="17">
        <v>70</v>
      </c>
      <c r="D8" s="17">
        <v>83.3</v>
      </c>
      <c r="E8" s="17"/>
      <c r="F8" s="17">
        <v>95</v>
      </c>
      <c r="G8" s="17"/>
      <c r="H8" s="17">
        <v>3</v>
      </c>
      <c r="I8" s="17"/>
      <c r="J8" s="17">
        <v>3</v>
      </c>
      <c r="K8" s="17">
        <v>0</v>
      </c>
      <c r="L8" s="17">
        <v>65</v>
      </c>
      <c r="M8" s="17"/>
      <c r="N8" s="17">
        <v>100</v>
      </c>
      <c r="O8" s="17">
        <v>100</v>
      </c>
      <c r="P8" s="20"/>
    </row>
    <row r="9" spans="1:16" ht="18.75">
      <c r="A9" s="42"/>
      <c r="B9" s="19" t="s">
        <v>7</v>
      </c>
      <c r="C9" s="17">
        <v>70</v>
      </c>
      <c r="D9" s="17"/>
      <c r="E9" s="17"/>
      <c r="F9" s="17">
        <v>95</v>
      </c>
      <c r="G9" s="17"/>
      <c r="H9" s="17">
        <v>3</v>
      </c>
      <c r="I9" s="17"/>
      <c r="J9" s="17">
        <v>3</v>
      </c>
      <c r="K9" s="48">
        <f>1*100/'объемы на 01.06.2018'!J8</f>
        <v>0.36101083032490977</v>
      </c>
      <c r="L9" s="17">
        <v>65</v>
      </c>
      <c r="M9" s="17"/>
      <c r="N9" s="17">
        <v>100</v>
      </c>
      <c r="O9" s="17">
        <v>100</v>
      </c>
      <c r="P9" s="20"/>
    </row>
    <row r="10" spans="1:16" ht="18.75">
      <c r="A10" s="42"/>
      <c r="B10" s="19" t="s">
        <v>8</v>
      </c>
      <c r="C10" s="17">
        <v>70</v>
      </c>
      <c r="D10" s="17"/>
      <c r="E10" s="17"/>
      <c r="F10" s="17">
        <v>95</v>
      </c>
      <c r="G10" s="17"/>
      <c r="H10" s="17">
        <v>3</v>
      </c>
      <c r="I10" s="17"/>
      <c r="J10" s="17">
        <v>3</v>
      </c>
      <c r="K10" s="17">
        <v>0</v>
      </c>
      <c r="L10" s="17">
        <v>65</v>
      </c>
      <c r="M10" s="17"/>
      <c r="N10" s="17">
        <v>100</v>
      </c>
      <c r="O10" s="17">
        <v>100</v>
      </c>
      <c r="P10" s="20"/>
    </row>
    <row r="11" spans="1:16" ht="18.75">
      <c r="A11" s="42" t="s">
        <v>10</v>
      </c>
      <c r="B11" s="19" t="s">
        <v>6</v>
      </c>
      <c r="C11" s="17">
        <v>70</v>
      </c>
      <c r="D11" s="17">
        <v>75</v>
      </c>
      <c r="E11" s="17"/>
      <c r="F11" s="17">
        <v>95</v>
      </c>
      <c r="G11" s="17"/>
      <c r="H11" s="17">
        <v>3</v>
      </c>
      <c r="I11" s="17"/>
      <c r="J11" s="17">
        <v>3</v>
      </c>
      <c r="K11" s="17">
        <v>0</v>
      </c>
      <c r="L11" s="17">
        <v>65</v>
      </c>
      <c r="M11" s="17"/>
      <c r="N11" s="17">
        <v>100</v>
      </c>
      <c r="O11" s="17">
        <v>100</v>
      </c>
      <c r="P11" s="20"/>
    </row>
    <row r="12" spans="1:16" ht="37.5">
      <c r="A12" s="42"/>
      <c r="B12" s="19" t="s">
        <v>7</v>
      </c>
      <c r="C12" s="17">
        <v>70</v>
      </c>
      <c r="D12" s="17"/>
      <c r="E12" s="17"/>
      <c r="F12" s="17">
        <v>95</v>
      </c>
      <c r="G12" s="17"/>
      <c r="H12" s="17">
        <v>3</v>
      </c>
      <c r="I12" s="17"/>
      <c r="J12" s="17">
        <v>3</v>
      </c>
      <c r="K12" s="17">
        <v>0</v>
      </c>
      <c r="L12" s="17">
        <v>65</v>
      </c>
      <c r="M12" s="17"/>
      <c r="N12" s="17">
        <v>100</v>
      </c>
      <c r="O12" s="21">
        <v>0</v>
      </c>
      <c r="P12" s="16" t="s">
        <v>48</v>
      </c>
    </row>
    <row r="13" spans="1:16" ht="18.75">
      <c r="A13" s="42"/>
      <c r="B13" s="19" t="s">
        <v>8</v>
      </c>
      <c r="C13" s="17">
        <v>70</v>
      </c>
      <c r="D13" s="17"/>
      <c r="E13" s="17"/>
      <c r="F13" s="17">
        <v>95</v>
      </c>
      <c r="G13" s="17"/>
      <c r="H13" s="17">
        <v>3</v>
      </c>
      <c r="I13" s="17"/>
      <c r="J13" s="17">
        <v>3</v>
      </c>
      <c r="K13" s="17">
        <v>0</v>
      </c>
      <c r="L13" s="17">
        <v>65</v>
      </c>
      <c r="M13" s="17"/>
      <c r="N13" s="17">
        <v>100</v>
      </c>
      <c r="O13" s="17">
        <v>100</v>
      </c>
      <c r="P13" s="20"/>
    </row>
    <row r="14" spans="1:16" ht="18.75">
      <c r="A14" s="42" t="s">
        <v>11</v>
      </c>
      <c r="B14" s="19" t="s">
        <v>6</v>
      </c>
      <c r="C14" s="17">
        <v>70</v>
      </c>
      <c r="D14" s="17">
        <v>88.2</v>
      </c>
      <c r="E14" s="17"/>
      <c r="F14" s="17">
        <v>95</v>
      </c>
      <c r="G14" s="17"/>
      <c r="H14" s="17">
        <v>3</v>
      </c>
      <c r="I14" s="17"/>
      <c r="J14" s="17">
        <v>3</v>
      </c>
      <c r="K14" s="17">
        <v>0</v>
      </c>
      <c r="L14" s="17">
        <v>65</v>
      </c>
      <c r="M14" s="17"/>
      <c r="N14" s="17">
        <v>100</v>
      </c>
      <c r="O14" s="17">
        <v>100</v>
      </c>
      <c r="P14" s="20"/>
    </row>
    <row r="15" spans="1:16" ht="37.5">
      <c r="A15" s="42"/>
      <c r="B15" s="19" t="s">
        <v>7</v>
      </c>
      <c r="C15" s="17">
        <v>70</v>
      </c>
      <c r="D15" s="17"/>
      <c r="E15" s="17"/>
      <c r="F15" s="17">
        <v>95</v>
      </c>
      <c r="G15" s="17"/>
      <c r="H15" s="17">
        <v>3</v>
      </c>
      <c r="I15" s="17"/>
      <c r="J15" s="17">
        <v>3</v>
      </c>
      <c r="K15" s="17">
        <v>0</v>
      </c>
      <c r="L15" s="17">
        <v>65</v>
      </c>
      <c r="M15" s="17"/>
      <c r="N15" s="17">
        <v>100</v>
      </c>
      <c r="O15" s="21">
        <v>0</v>
      </c>
      <c r="P15" s="16" t="s">
        <v>48</v>
      </c>
    </row>
    <row r="16" spans="1:16" ht="18.75">
      <c r="A16" s="42"/>
      <c r="B16" s="19" t="s">
        <v>8</v>
      </c>
      <c r="C16" s="17">
        <v>70</v>
      </c>
      <c r="D16" s="17"/>
      <c r="E16" s="17"/>
      <c r="F16" s="17">
        <v>95</v>
      </c>
      <c r="G16" s="17"/>
      <c r="H16" s="17">
        <v>3</v>
      </c>
      <c r="I16" s="17"/>
      <c r="J16" s="17">
        <v>3</v>
      </c>
      <c r="K16" s="17">
        <v>0</v>
      </c>
      <c r="L16" s="17">
        <v>65</v>
      </c>
      <c r="M16" s="17"/>
      <c r="N16" s="17">
        <v>100</v>
      </c>
      <c r="O16" s="17">
        <v>100</v>
      </c>
      <c r="P16" s="20"/>
    </row>
    <row r="17" spans="1:16" ht="37.5">
      <c r="A17" s="42" t="s">
        <v>12</v>
      </c>
      <c r="B17" s="19" t="s">
        <v>6</v>
      </c>
      <c r="C17" s="17">
        <v>70</v>
      </c>
      <c r="D17" s="17">
        <v>93</v>
      </c>
      <c r="E17" s="17"/>
      <c r="F17" s="17">
        <v>95</v>
      </c>
      <c r="G17" s="17"/>
      <c r="H17" s="17">
        <v>3</v>
      </c>
      <c r="I17" s="17"/>
      <c r="J17" s="17">
        <v>3</v>
      </c>
      <c r="K17" s="17">
        <v>0</v>
      </c>
      <c r="L17" s="17">
        <v>65</v>
      </c>
      <c r="M17" s="17"/>
      <c r="N17" s="17">
        <v>100</v>
      </c>
      <c r="O17" s="21">
        <v>0</v>
      </c>
      <c r="P17" s="16" t="s">
        <v>48</v>
      </c>
    </row>
    <row r="18" spans="1:16" ht="37.5">
      <c r="A18" s="42"/>
      <c r="B18" s="19" t="s">
        <v>7</v>
      </c>
      <c r="C18" s="17">
        <v>70</v>
      </c>
      <c r="D18" s="17"/>
      <c r="E18" s="17"/>
      <c r="F18" s="17">
        <v>95</v>
      </c>
      <c r="G18" s="17"/>
      <c r="H18" s="17">
        <v>3</v>
      </c>
      <c r="I18" s="17"/>
      <c r="J18" s="17">
        <v>3</v>
      </c>
      <c r="K18" s="17">
        <v>0</v>
      </c>
      <c r="L18" s="17">
        <v>65</v>
      </c>
      <c r="M18" s="17"/>
      <c r="N18" s="17">
        <v>100</v>
      </c>
      <c r="O18" s="21">
        <v>0</v>
      </c>
      <c r="P18" s="16" t="s">
        <v>48</v>
      </c>
    </row>
    <row r="19" spans="1:16" ht="18.75">
      <c r="A19" s="42"/>
      <c r="B19" s="19" t="s">
        <v>8</v>
      </c>
      <c r="C19" s="17">
        <v>70</v>
      </c>
      <c r="D19" s="17"/>
      <c r="E19" s="17"/>
      <c r="F19" s="17">
        <v>95</v>
      </c>
      <c r="G19" s="17"/>
      <c r="H19" s="17">
        <v>3</v>
      </c>
      <c r="I19" s="17"/>
      <c r="J19" s="17">
        <v>3</v>
      </c>
      <c r="K19" s="17">
        <v>0</v>
      </c>
      <c r="L19" s="17">
        <v>65</v>
      </c>
      <c r="M19" s="17"/>
      <c r="N19" s="17">
        <v>100</v>
      </c>
      <c r="O19" s="17">
        <v>100</v>
      </c>
      <c r="P19" s="20"/>
    </row>
    <row r="20" spans="1:16" ht="18.75">
      <c r="A20" s="42" t="s">
        <v>13</v>
      </c>
      <c r="B20" s="19" t="s">
        <v>6</v>
      </c>
      <c r="C20" s="17">
        <v>70</v>
      </c>
      <c r="D20" s="17">
        <v>78</v>
      </c>
      <c r="E20" s="17"/>
      <c r="F20" s="17">
        <v>95</v>
      </c>
      <c r="G20" s="17"/>
      <c r="H20" s="17">
        <v>3</v>
      </c>
      <c r="I20" s="17"/>
      <c r="J20" s="17">
        <v>3</v>
      </c>
      <c r="K20" s="17">
        <v>0</v>
      </c>
      <c r="L20" s="17">
        <v>65</v>
      </c>
      <c r="M20" s="17"/>
      <c r="N20" s="17">
        <v>100</v>
      </c>
      <c r="O20" s="17">
        <v>100</v>
      </c>
      <c r="P20" s="20"/>
    </row>
    <row r="21" spans="1:16" ht="18.75">
      <c r="A21" s="42"/>
      <c r="B21" s="19" t="s">
        <v>7</v>
      </c>
      <c r="C21" s="17">
        <v>70</v>
      </c>
      <c r="D21" s="17"/>
      <c r="E21" s="17"/>
      <c r="F21" s="17">
        <v>95</v>
      </c>
      <c r="G21" s="17"/>
      <c r="H21" s="17">
        <v>3</v>
      </c>
      <c r="I21" s="17"/>
      <c r="J21" s="17">
        <v>3</v>
      </c>
      <c r="K21" s="17">
        <v>0</v>
      </c>
      <c r="L21" s="17">
        <v>65</v>
      </c>
      <c r="M21" s="17"/>
      <c r="N21" s="17">
        <v>100</v>
      </c>
      <c r="O21" s="17">
        <v>100</v>
      </c>
      <c r="P21" s="20"/>
    </row>
    <row r="22" spans="1:16" ht="18.75">
      <c r="A22" s="42"/>
      <c r="B22" s="19" t="s">
        <v>8</v>
      </c>
      <c r="C22" s="17">
        <v>70</v>
      </c>
      <c r="D22" s="17"/>
      <c r="E22" s="17"/>
      <c r="F22" s="17">
        <v>95</v>
      </c>
      <c r="G22" s="17"/>
      <c r="H22" s="17">
        <v>3</v>
      </c>
      <c r="I22" s="17"/>
      <c r="J22" s="17">
        <v>3</v>
      </c>
      <c r="K22" s="17">
        <v>0</v>
      </c>
      <c r="L22" s="17">
        <v>65</v>
      </c>
      <c r="M22" s="17"/>
      <c r="N22" s="17">
        <v>100</v>
      </c>
      <c r="O22" s="17">
        <v>100</v>
      </c>
      <c r="P22" s="20"/>
    </row>
    <row r="23" spans="1:16" ht="37.5">
      <c r="A23" s="42" t="s">
        <v>14</v>
      </c>
      <c r="B23" s="19" t="s">
        <v>6</v>
      </c>
      <c r="C23" s="17">
        <v>70</v>
      </c>
      <c r="D23" s="21">
        <v>61</v>
      </c>
      <c r="E23" s="16" t="s">
        <v>48</v>
      </c>
      <c r="F23" s="17">
        <v>95</v>
      </c>
      <c r="G23" s="17"/>
      <c r="H23" s="17">
        <v>3</v>
      </c>
      <c r="I23" s="17"/>
      <c r="J23" s="17">
        <v>3</v>
      </c>
      <c r="K23" s="17">
        <v>0</v>
      </c>
      <c r="L23" s="17">
        <v>65</v>
      </c>
      <c r="M23" s="17"/>
      <c r="N23" s="17">
        <v>100</v>
      </c>
      <c r="O23" s="17">
        <v>100</v>
      </c>
      <c r="P23" s="20"/>
    </row>
    <row r="24" spans="1:16" ht="37.5">
      <c r="A24" s="42"/>
      <c r="B24" s="19" t="s">
        <v>7</v>
      </c>
      <c r="C24" s="17">
        <v>70</v>
      </c>
      <c r="D24" s="17"/>
      <c r="E24" s="17"/>
      <c r="F24" s="17">
        <v>95</v>
      </c>
      <c r="G24" s="17"/>
      <c r="H24" s="17">
        <v>3</v>
      </c>
      <c r="I24" s="17"/>
      <c r="J24" s="17">
        <v>3</v>
      </c>
      <c r="K24" s="17">
        <v>0</v>
      </c>
      <c r="L24" s="17">
        <v>65</v>
      </c>
      <c r="M24" s="17"/>
      <c r="N24" s="17">
        <v>100</v>
      </c>
      <c r="O24" s="21">
        <v>0</v>
      </c>
      <c r="P24" s="16" t="s">
        <v>48</v>
      </c>
    </row>
    <row r="25" spans="1:16" ht="37.5">
      <c r="A25" s="42" t="s">
        <v>15</v>
      </c>
      <c r="B25" s="19" t="s">
        <v>7</v>
      </c>
      <c r="C25" s="17">
        <v>70</v>
      </c>
      <c r="D25" s="21">
        <v>33</v>
      </c>
      <c r="E25" s="16" t="s">
        <v>48</v>
      </c>
      <c r="F25" s="17">
        <v>95</v>
      </c>
      <c r="G25" s="17"/>
      <c r="H25" s="17">
        <v>3</v>
      </c>
      <c r="I25" s="17"/>
      <c r="J25" s="17">
        <v>3</v>
      </c>
      <c r="K25" s="17">
        <v>0</v>
      </c>
      <c r="L25" s="17">
        <v>65</v>
      </c>
      <c r="M25" s="17"/>
      <c r="N25" s="17">
        <v>100</v>
      </c>
      <c r="O25" s="17">
        <v>100</v>
      </c>
      <c r="P25" s="20"/>
    </row>
    <row r="26" spans="1:16" ht="18.75">
      <c r="A26" s="42"/>
      <c r="B26" s="19" t="s">
        <v>8</v>
      </c>
      <c r="C26" s="17">
        <v>70</v>
      </c>
      <c r="D26" s="17"/>
      <c r="E26" s="17"/>
      <c r="F26" s="17">
        <v>95</v>
      </c>
      <c r="G26" s="17"/>
      <c r="H26" s="17">
        <v>3</v>
      </c>
      <c r="I26" s="17"/>
      <c r="J26" s="17">
        <v>3</v>
      </c>
      <c r="K26" s="17">
        <v>0</v>
      </c>
      <c r="L26" s="17">
        <v>65</v>
      </c>
      <c r="M26" s="17"/>
      <c r="N26" s="17">
        <v>100</v>
      </c>
      <c r="O26" s="17">
        <v>100</v>
      </c>
      <c r="P26" s="20"/>
    </row>
    <row r="27" spans="1:16" ht="37.5">
      <c r="A27" s="42" t="s">
        <v>16</v>
      </c>
      <c r="B27" s="19" t="s">
        <v>6</v>
      </c>
      <c r="C27" s="17">
        <v>70</v>
      </c>
      <c r="D27" s="21">
        <v>67</v>
      </c>
      <c r="E27" s="16" t="s">
        <v>48</v>
      </c>
      <c r="F27" s="17">
        <v>95</v>
      </c>
      <c r="G27" s="17"/>
      <c r="H27" s="17">
        <v>3</v>
      </c>
      <c r="I27" s="17"/>
      <c r="J27" s="17">
        <v>3</v>
      </c>
      <c r="K27" s="17">
        <v>0</v>
      </c>
      <c r="L27" s="17">
        <v>65</v>
      </c>
      <c r="M27" s="17"/>
      <c r="N27" s="17">
        <v>100</v>
      </c>
      <c r="O27" s="17">
        <v>100</v>
      </c>
      <c r="P27" s="20"/>
    </row>
    <row r="28" spans="1:16" ht="18.75">
      <c r="A28" s="42"/>
      <c r="B28" s="19" t="s">
        <v>7</v>
      </c>
      <c r="C28" s="17">
        <v>70</v>
      </c>
      <c r="D28" s="17"/>
      <c r="E28" s="17"/>
      <c r="F28" s="17">
        <v>95</v>
      </c>
      <c r="G28" s="17"/>
      <c r="H28" s="17">
        <v>3</v>
      </c>
      <c r="I28" s="17"/>
      <c r="J28" s="17">
        <v>3</v>
      </c>
      <c r="K28" s="17">
        <v>0</v>
      </c>
      <c r="L28" s="17">
        <v>65</v>
      </c>
      <c r="M28" s="17"/>
      <c r="N28" s="17">
        <v>100</v>
      </c>
      <c r="O28" s="17">
        <v>100</v>
      </c>
      <c r="P28" s="20"/>
    </row>
    <row r="29" spans="1:16" ht="18.75">
      <c r="A29" s="42" t="s">
        <v>17</v>
      </c>
      <c r="B29" s="19" t="s">
        <v>6</v>
      </c>
      <c r="C29" s="17">
        <v>70</v>
      </c>
      <c r="D29" s="17">
        <v>72</v>
      </c>
      <c r="E29" s="17"/>
      <c r="F29" s="17">
        <v>95</v>
      </c>
      <c r="G29" s="17"/>
      <c r="H29" s="17">
        <v>3</v>
      </c>
      <c r="I29" s="17"/>
      <c r="J29" s="17">
        <v>3</v>
      </c>
      <c r="K29" s="17">
        <v>0</v>
      </c>
      <c r="L29" s="17">
        <v>65</v>
      </c>
      <c r="M29" s="17"/>
      <c r="N29" s="17">
        <v>100</v>
      </c>
      <c r="O29" s="17">
        <v>100</v>
      </c>
      <c r="P29" s="20"/>
    </row>
    <row r="30" spans="1:16" ht="37.5">
      <c r="A30" s="42"/>
      <c r="B30" s="19" t="s">
        <v>7</v>
      </c>
      <c r="C30" s="17">
        <v>70</v>
      </c>
      <c r="D30" s="17"/>
      <c r="E30" s="17"/>
      <c r="F30" s="17">
        <v>95</v>
      </c>
      <c r="G30" s="17"/>
      <c r="H30" s="17">
        <v>3</v>
      </c>
      <c r="I30" s="17"/>
      <c r="J30" s="17">
        <v>3</v>
      </c>
      <c r="K30" s="17">
        <v>0</v>
      </c>
      <c r="L30" s="17">
        <v>65</v>
      </c>
      <c r="M30" s="17"/>
      <c r="N30" s="17">
        <v>100</v>
      </c>
      <c r="O30" s="21">
        <v>0</v>
      </c>
      <c r="P30" s="16" t="s">
        <v>48</v>
      </c>
    </row>
    <row r="31" spans="1:16" ht="18.75">
      <c r="A31" s="42"/>
      <c r="B31" s="19" t="s">
        <v>8</v>
      </c>
      <c r="C31" s="17">
        <v>70</v>
      </c>
      <c r="D31" s="17"/>
      <c r="E31" s="17"/>
      <c r="F31" s="17">
        <v>95</v>
      </c>
      <c r="G31" s="17"/>
      <c r="H31" s="17">
        <v>3</v>
      </c>
      <c r="I31" s="17"/>
      <c r="J31" s="17">
        <v>3</v>
      </c>
      <c r="K31" s="17">
        <v>0</v>
      </c>
      <c r="L31" s="17">
        <v>65</v>
      </c>
      <c r="M31" s="17"/>
      <c r="N31" s="17">
        <v>100</v>
      </c>
      <c r="O31" s="17">
        <v>100</v>
      </c>
      <c r="P31" s="20"/>
    </row>
    <row r="32" spans="1:16" ht="18.75">
      <c r="A32" s="42" t="s">
        <v>18</v>
      </c>
      <c r="B32" s="19" t="s">
        <v>6</v>
      </c>
      <c r="C32" s="17">
        <v>70</v>
      </c>
      <c r="D32" s="17">
        <v>100</v>
      </c>
      <c r="E32" s="17"/>
      <c r="F32" s="17">
        <v>95</v>
      </c>
      <c r="G32" s="17"/>
      <c r="H32" s="17">
        <v>3</v>
      </c>
      <c r="I32" s="17"/>
      <c r="J32" s="17">
        <v>3</v>
      </c>
      <c r="K32" s="17">
        <v>0</v>
      </c>
      <c r="L32" s="17">
        <v>65</v>
      </c>
      <c r="M32" s="17"/>
      <c r="N32" s="17">
        <v>100</v>
      </c>
      <c r="O32" s="17">
        <v>100</v>
      </c>
      <c r="P32" s="20"/>
    </row>
    <row r="33" spans="1:16" ht="18.75">
      <c r="A33" s="42"/>
      <c r="B33" s="19" t="s">
        <v>7</v>
      </c>
      <c r="C33" s="17">
        <v>70</v>
      </c>
      <c r="D33" s="17"/>
      <c r="E33" s="17"/>
      <c r="F33" s="17">
        <v>95</v>
      </c>
      <c r="G33" s="17"/>
      <c r="H33" s="17">
        <v>3</v>
      </c>
      <c r="I33" s="17"/>
      <c r="J33" s="17">
        <v>3</v>
      </c>
      <c r="K33" s="17">
        <v>0</v>
      </c>
      <c r="L33" s="17">
        <v>65</v>
      </c>
      <c r="M33" s="17"/>
      <c r="N33" s="17">
        <v>100</v>
      </c>
      <c r="O33" s="17">
        <v>100</v>
      </c>
      <c r="P33" s="20"/>
    </row>
    <row r="34" spans="1:16" ht="18.75">
      <c r="A34" s="42"/>
      <c r="B34" s="19" t="s">
        <v>8</v>
      </c>
      <c r="C34" s="17">
        <v>70</v>
      </c>
      <c r="D34" s="17"/>
      <c r="E34" s="17"/>
      <c r="F34" s="17">
        <v>95</v>
      </c>
      <c r="G34" s="17"/>
      <c r="H34" s="17">
        <v>3</v>
      </c>
      <c r="I34" s="17"/>
      <c r="J34" s="17">
        <v>3</v>
      </c>
      <c r="K34" s="17">
        <v>0</v>
      </c>
      <c r="L34" s="17">
        <v>65</v>
      </c>
      <c r="M34" s="17"/>
      <c r="N34" s="17">
        <v>100</v>
      </c>
      <c r="O34" s="17">
        <v>100</v>
      </c>
      <c r="P34" s="20"/>
    </row>
    <row r="35" spans="1:16" ht="37.5">
      <c r="A35" s="42" t="s">
        <v>19</v>
      </c>
      <c r="B35" s="19" t="s">
        <v>6</v>
      </c>
      <c r="C35" s="17">
        <v>70</v>
      </c>
      <c r="D35" s="21">
        <v>59</v>
      </c>
      <c r="E35" s="16" t="s">
        <v>48</v>
      </c>
      <c r="F35" s="17">
        <v>95</v>
      </c>
      <c r="G35" s="17"/>
      <c r="H35" s="17">
        <v>3</v>
      </c>
      <c r="I35" s="17"/>
      <c r="J35" s="17">
        <v>3</v>
      </c>
      <c r="K35" s="17">
        <v>0</v>
      </c>
      <c r="L35" s="17">
        <v>65</v>
      </c>
      <c r="M35" s="17"/>
      <c r="N35" s="17">
        <v>100</v>
      </c>
      <c r="O35" s="17">
        <v>100</v>
      </c>
      <c r="P35" s="20"/>
    </row>
    <row r="36" spans="1:16" ht="18.75">
      <c r="A36" s="42"/>
      <c r="B36" s="19" t="s">
        <v>7</v>
      </c>
      <c r="C36" s="17">
        <v>70</v>
      </c>
      <c r="D36" s="17"/>
      <c r="E36" s="17"/>
      <c r="F36" s="17">
        <v>95</v>
      </c>
      <c r="G36" s="17"/>
      <c r="H36" s="17">
        <v>3</v>
      </c>
      <c r="I36" s="17"/>
      <c r="J36" s="17">
        <v>3</v>
      </c>
      <c r="K36" s="17">
        <v>0</v>
      </c>
      <c r="L36" s="17">
        <v>65</v>
      </c>
      <c r="M36" s="17"/>
      <c r="N36" s="17">
        <v>100</v>
      </c>
      <c r="O36" s="17">
        <v>100</v>
      </c>
      <c r="P36" s="20"/>
    </row>
    <row r="37" spans="1:16" ht="18.75">
      <c r="A37" s="42"/>
      <c r="B37" s="19" t="s">
        <v>8</v>
      </c>
      <c r="C37" s="17">
        <v>70</v>
      </c>
      <c r="D37" s="17"/>
      <c r="E37" s="17"/>
      <c r="F37" s="17">
        <v>95</v>
      </c>
      <c r="G37" s="17"/>
      <c r="H37" s="17">
        <v>3</v>
      </c>
      <c r="I37" s="17"/>
      <c r="J37" s="17">
        <v>3</v>
      </c>
      <c r="K37" s="17">
        <v>0</v>
      </c>
      <c r="L37" s="17">
        <v>65</v>
      </c>
      <c r="M37" s="17"/>
      <c r="N37" s="17">
        <v>100</v>
      </c>
      <c r="O37" s="17">
        <v>100</v>
      </c>
      <c r="P37" s="20"/>
    </row>
    <row r="38" spans="1:16" ht="18.75">
      <c r="A38" s="42" t="s">
        <v>20</v>
      </c>
      <c r="B38" s="19" t="s">
        <v>6</v>
      </c>
      <c r="C38" s="17">
        <v>70</v>
      </c>
      <c r="D38" s="17">
        <v>81</v>
      </c>
      <c r="E38" s="17"/>
      <c r="F38" s="17">
        <v>95</v>
      </c>
      <c r="G38" s="17"/>
      <c r="H38" s="17">
        <v>3</v>
      </c>
      <c r="I38" s="17"/>
      <c r="J38" s="17">
        <v>3</v>
      </c>
      <c r="K38" s="17">
        <v>0</v>
      </c>
      <c r="L38" s="17">
        <v>65</v>
      </c>
      <c r="M38" s="17"/>
      <c r="N38" s="17">
        <v>100</v>
      </c>
      <c r="O38" s="17">
        <v>100</v>
      </c>
      <c r="P38" s="20"/>
    </row>
    <row r="39" spans="1:16" ht="18.75">
      <c r="A39" s="42"/>
      <c r="B39" s="19" t="s">
        <v>7</v>
      </c>
      <c r="C39" s="17">
        <v>70</v>
      </c>
      <c r="D39" s="17"/>
      <c r="E39" s="17"/>
      <c r="F39" s="17">
        <v>95</v>
      </c>
      <c r="G39" s="17"/>
      <c r="H39" s="17">
        <v>3</v>
      </c>
      <c r="I39" s="17"/>
      <c r="J39" s="17">
        <v>3</v>
      </c>
      <c r="K39" s="17">
        <v>0</v>
      </c>
      <c r="L39" s="17">
        <v>65</v>
      </c>
      <c r="M39" s="17"/>
      <c r="N39" s="17">
        <v>100</v>
      </c>
      <c r="O39" s="17">
        <v>100</v>
      </c>
      <c r="P39" s="20"/>
    </row>
    <row r="40" spans="1:16" ht="18.75">
      <c r="A40" s="42"/>
      <c r="B40" s="19" t="s">
        <v>8</v>
      </c>
      <c r="C40" s="17">
        <v>70</v>
      </c>
      <c r="D40" s="17"/>
      <c r="E40" s="17"/>
      <c r="F40" s="17">
        <v>95</v>
      </c>
      <c r="G40" s="17"/>
      <c r="H40" s="17">
        <v>3</v>
      </c>
      <c r="I40" s="17"/>
      <c r="J40" s="17">
        <v>3</v>
      </c>
      <c r="K40" s="17">
        <v>0</v>
      </c>
      <c r="L40" s="17">
        <v>65</v>
      </c>
      <c r="M40" s="17"/>
      <c r="N40" s="17">
        <v>100</v>
      </c>
      <c r="O40" s="17">
        <v>100</v>
      </c>
      <c r="P40" s="20"/>
    </row>
    <row r="41" spans="1:16" ht="18.75">
      <c r="A41" s="42" t="s">
        <v>21</v>
      </c>
      <c r="B41" s="19" t="s">
        <v>6</v>
      </c>
      <c r="C41" s="17">
        <v>70</v>
      </c>
      <c r="D41" s="17">
        <v>92.3</v>
      </c>
      <c r="E41" s="17"/>
      <c r="F41" s="17">
        <v>95</v>
      </c>
      <c r="G41" s="17"/>
      <c r="H41" s="17">
        <v>3</v>
      </c>
      <c r="I41" s="17"/>
      <c r="J41" s="17">
        <v>3</v>
      </c>
      <c r="K41" s="17">
        <v>0</v>
      </c>
      <c r="L41" s="17">
        <v>65</v>
      </c>
      <c r="M41" s="17"/>
      <c r="N41" s="17">
        <v>100</v>
      </c>
      <c r="O41" s="17">
        <v>100</v>
      </c>
      <c r="P41" s="20"/>
    </row>
    <row r="42" spans="1:16" ht="18.75">
      <c r="A42" s="42"/>
      <c r="B42" s="19" t="s">
        <v>7</v>
      </c>
      <c r="C42" s="17">
        <v>70</v>
      </c>
      <c r="D42" s="17"/>
      <c r="E42" s="17"/>
      <c r="F42" s="17">
        <v>95</v>
      </c>
      <c r="G42" s="17"/>
      <c r="H42" s="17">
        <v>3</v>
      </c>
      <c r="I42" s="17"/>
      <c r="J42" s="17">
        <v>3</v>
      </c>
      <c r="K42" s="48">
        <f>1*100/'объемы на 01.06.2018'!J41</f>
        <v>1.5384615384615385</v>
      </c>
      <c r="L42" s="17">
        <v>65</v>
      </c>
      <c r="M42" s="17"/>
      <c r="N42" s="17">
        <v>100</v>
      </c>
      <c r="O42" s="17">
        <v>100</v>
      </c>
      <c r="P42" s="20"/>
    </row>
    <row r="43" spans="1:16" ht="18.75">
      <c r="A43" s="42" t="s">
        <v>22</v>
      </c>
      <c r="B43" s="19" t="s">
        <v>6</v>
      </c>
      <c r="C43" s="17">
        <v>70</v>
      </c>
      <c r="D43" s="17">
        <v>79</v>
      </c>
      <c r="E43" s="17"/>
      <c r="F43" s="17">
        <v>95</v>
      </c>
      <c r="G43" s="17"/>
      <c r="H43" s="17">
        <v>3</v>
      </c>
      <c r="I43" s="17"/>
      <c r="J43" s="17">
        <v>3</v>
      </c>
      <c r="K43" s="17">
        <v>0</v>
      </c>
      <c r="L43" s="17">
        <v>65</v>
      </c>
      <c r="M43" s="17"/>
      <c r="N43" s="17">
        <v>100</v>
      </c>
      <c r="O43" s="17">
        <v>100</v>
      </c>
      <c r="P43" s="20"/>
    </row>
    <row r="44" spans="1:16" ht="18.75">
      <c r="A44" s="42"/>
      <c r="B44" s="19" t="s">
        <v>7</v>
      </c>
      <c r="C44" s="17">
        <v>70</v>
      </c>
      <c r="D44" s="17"/>
      <c r="E44" s="17"/>
      <c r="F44" s="17">
        <v>95</v>
      </c>
      <c r="G44" s="17"/>
      <c r="H44" s="17">
        <v>3</v>
      </c>
      <c r="I44" s="17"/>
      <c r="J44" s="17">
        <v>3</v>
      </c>
      <c r="K44" s="17">
        <v>0</v>
      </c>
      <c r="L44" s="17">
        <v>65</v>
      </c>
      <c r="M44" s="17"/>
      <c r="N44" s="17">
        <v>100</v>
      </c>
      <c r="O44" s="17">
        <v>100</v>
      </c>
      <c r="P44" s="20"/>
    </row>
    <row r="45" spans="1:16" ht="18.75">
      <c r="A45" s="42" t="s">
        <v>23</v>
      </c>
      <c r="B45" s="19" t="s">
        <v>6</v>
      </c>
      <c r="C45" s="17">
        <v>70</v>
      </c>
      <c r="D45" s="17">
        <v>85</v>
      </c>
      <c r="E45" s="17"/>
      <c r="F45" s="17">
        <v>95</v>
      </c>
      <c r="G45" s="17"/>
      <c r="H45" s="17">
        <v>3</v>
      </c>
      <c r="I45" s="17"/>
      <c r="J45" s="17">
        <v>3</v>
      </c>
      <c r="K45" s="17">
        <v>0</v>
      </c>
      <c r="L45" s="17">
        <v>65</v>
      </c>
      <c r="M45" s="17"/>
      <c r="N45" s="17">
        <v>100</v>
      </c>
      <c r="O45" s="17">
        <v>100</v>
      </c>
      <c r="P45" s="20"/>
    </row>
    <row r="46" spans="1:16" ht="37.5">
      <c r="A46" s="42"/>
      <c r="B46" s="19" t="s">
        <v>7</v>
      </c>
      <c r="C46" s="17">
        <v>70</v>
      </c>
      <c r="D46" s="17"/>
      <c r="E46" s="17"/>
      <c r="F46" s="17">
        <v>95</v>
      </c>
      <c r="G46" s="17"/>
      <c r="H46" s="17">
        <v>3</v>
      </c>
      <c r="I46" s="17"/>
      <c r="J46" s="17">
        <v>3</v>
      </c>
      <c r="K46" s="47">
        <f>3*100/'объемы на 01.06.2018'!J45</f>
        <v>2.5862068965517242</v>
      </c>
      <c r="L46" s="17">
        <v>65</v>
      </c>
      <c r="M46" s="17"/>
      <c r="N46" s="17">
        <v>100</v>
      </c>
      <c r="O46" s="21">
        <v>0</v>
      </c>
      <c r="P46" s="16" t="s">
        <v>48</v>
      </c>
    </row>
    <row r="47" spans="1:16" ht="18.75">
      <c r="A47" s="42"/>
      <c r="B47" s="19" t="s">
        <v>8</v>
      </c>
      <c r="C47" s="17">
        <v>70</v>
      </c>
      <c r="D47" s="17"/>
      <c r="E47" s="17"/>
      <c r="F47" s="17">
        <v>95</v>
      </c>
      <c r="G47" s="17"/>
      <c r="H47" s="17">
        <v>3</v>
      </c>
      <c r="I47" s="17"/>
      <c r="J47" s="17">
        <v>3</v>
      </c>
      <c r="K47" s="17">
        <v>0</v>
      </c>
      <c r="L47" s="17">
        <v>65</v>
      </c>
      <c r="M47" s="17"/>
      <c r="N47" s="17">
        <v>100</v>
      </c>
      <c r="O47" s="17">
        <v>100</v>
      </c>
      <c r="P47" s="20"/>
    </row>
    <row r="48" spans="1:16" ht="37.5">
      <c r="A48" s="42" t="s">
        <v>24</v>
      </c>
      <c r="B48" s="19" t="s">
        <v>6</v>
      </c>
      <c r="C48" s="17">
        <v>70</v>
      </c>
      <c r="D48" s="21">
        <v>67</v>
      </c>
      <c r="E48" s="16" t="s">
        <v>48</v>
      </c>
      <c r="F48" s="17">
        <v>95</v>
      </c>
      <c r="G48" s="17"/>
      <c r="H48" s="17">
        <v>3</v>
      </c>
      <c r="I48" s="17"/>
      <c r="J48" s="17">
        <v>3</v>
      </c>
      <c r="K48" s="17">
        <v>0</v>
      </c>
      <c r="L48" s="17">
        <v>65</v>
      </c>
      <c r="M48" s="17"/>
      <c r="N48" s="17">
        <v>100</v>
      </c>
      <c r="O48" s="17">
        <v>100</v>
      </c>
      <c r="P48" s="20"/>
    </row>
    <row r="49" spans="1:16" ht="18.75">
      <c r="A49" s="42"/>
      <c r="B49" s="19" t="s">
        <v>7</v>
      </c>
      <c r="C49" s="17">
        <v>70</v>
      </c>
      <c r="D49" s="17"/>
      <c r="E49" s="17"/>
      <c r="F49" s="17">
        <v>95</v>
      </c>
      <c r="G49" s="17"/>
      <c r="H49" s="17">
        <v>3</v>
      </c>
      <c r="I49" s="17"/>
      <c r="J49" s="17">
        <v>3</v>
      </c>
      <c r="K49" s="17">
        <v>0</v>
      </c>
      <c r="L49" s="17">
        <v>65</v>
      </c>
      <c r="M49" s="17"/>
      <c r="N49" s="17">
        <v>100</v>
      </c>
      <c r="O49" s="17">
        <v>100</v>
      </c>
      <c r="P49" s="20"/>
    </row>
  </sheetData>
  <mergeCells count="26">
    <mergeCell ref="A1:O1"/>
    <mergeCell ref="A2:A4"/>
    <mergeCell ref="F3:G3"/>
    <mergeCell ref="H3:I3"/>
    <mergeCell ref="J3:K3"/>
    <mergeCell ref="L3:M3"/>
    <mergeCell ref="C3:E3"/>
    <mergeCell ref="N3:P3"/>
    <mergeCell ref="C2:P2"/>
    <mergeCell ref="A35:A37"/>
    <mergeCell ref="A5:A7"/>
    <mergeCell ref="A8:A10"/>
    <mergeCell ref="A11:A13"/>
    <mergeCell ref="A14:A16"/>
    <mergeCell ref="A17:A19"/>
    <mergeCell ref="A20:A22"/>
    <mergeCell ref="A23:A24"/>
    <mergeCell ref="A25:A26"/>
    <mergeCell ref="A27:A28"/>
    <mergeCell ref="A29:A31"/>
    <mergeCell ref="A32:A34"/>
    <mergeCell ref="A38:A40"/>
    <mergeCell ref="A41:A42"/>
    <mergeCell ref="A43:A44"/>
    <mergeCell ref="A45:A47"/>
    <mergeCell ref="A48:A49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объемы на 01.06.2018</vt:lpstr>
      <vt:lpstr>показатели кач на 01.06.2018</vt:lpstr>
      <vt:lpstr>'объемы на 01.06.2018'!Область_печати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2018-07-03T11:23:32Z</cp:lastPrinted>
  <dcterms:created xsi:type="dcterms:W3CDTF">2017-11-09T06:38:09Z</dcterms:created>
  <dcterms:modified xsi:type="dcterms:W3CDTF">2018-07-03T11:23:43Z</dcterms:modified>
</cp:coreProperties>
</file>